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t88908\Downloads\掲載用データ\"/>
    </mc:Choice>
  </mc:AlternateContent>
  <bookViews>
    <workbookView xWindow="0" yWindow="0" windowWidth="19200" windowHeight="1161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全体行政コスト計算書!$B$1:$P$50</definedName>
    <definedName name="_xlnm.Print_Area" localSheetId="3">全体資金収支計算書!$B$1:$O$69</definedName>
    <definedName name="_xlnm.Print_Area" localSheetId="2">全体純資産変動計算書!$B$1:$Q$32</definedName>
    <definedName name="_xlnm.Print_Area" localSheetId="0">全体貸借対照表!$C$1:$AB$72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5" l="1"/>
  <c r="AD63" i="5"/>
  <c r="AD59" i="5" s="1"/>
  <c r="AD54" i="5"/>
  <c r="AD47" i="5"/>
  <c r="AD43" i="5"/>
  <c r="AD32" i="5"/>
  <c r="AE20" i="5"/>
  <c r="AD16" i="5"/>
  <c r="AE14" i="5"/>
  <c r="AE29" i="5" s="1"/>
  <c r="AE70" i="5" s="1"/>
  <c r="Q66" i="8"/>
  <c r="Q55" i="8"/>
  <c r="Q58" i="8" s="1"/>
  <c r="Q52" i="8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D46" i="5" l="1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70" i="5" s="1"/>
  <c r="U20" i="7"/>
  <c r="W29" i="7"/>
  <c r="U29" i="7" s="1"/>
</calcChain>
</file>

<file path=xl/sharedStrings.xml><?xml version="1.0" encoding="utf-8"?>
<sst xmlns="http://schemas.openxmlformats.org/spreadsheetml/2006/main" count="483" uniqueCount="354">
  <si>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</si>
  <si>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</si>
  <si>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</si>
  <si>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</si>
  <si>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</si>
  <si>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</si>
  <si>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</si>
  <si>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</si>
  <si>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</si>
  <si>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</si>
  <si>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</si>
  <si>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</si>
  <si>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</si>
  <si>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</si>
  <si>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</si>
  <si>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</si>
  <si>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</si>
  <si>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</si>
  <si>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</si>
  <si>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</si>
  <si>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</si>
  <si>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</si>
  <si>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</si>
  <si>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</si>
  <si>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</si>
  <si>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</si>
  <si>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</si>
  <si>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</si>
  <si>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</si>
  <si>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</si>
  <si>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</si>
  <si>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</si>
  <si>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</si>
  <si>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</si>
  <si>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</si>
  <si>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</si>
  <si>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</si>
  <si>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</si>
  <si>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</si>
  <si>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</si>
  <si>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</si>
  <si>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</si>
  <si>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</si>
  <si>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</si>
  <si>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</si>
  <si>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</si>
  <si>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</si>
  <si>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</si>
  <si>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</si>
  <si>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</si>
  <si>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</si>
  <si>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</si>
  <si>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</si>
  <si>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</si>
  <si>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</si>
  <si>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</si>
  <si>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</si>
  <si>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</si>
  <si>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</si>
  <si>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</si>
  <si>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</si>
  <si>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</si>
  <si>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</si>
  <si>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</si>
  <si>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</si>
  <si>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</si>
  <si>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</si>
  <si>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</si>
  <si>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</si>
  <si>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</si>
  <si>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</si>
  <si>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</si>
  <si>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</si>
  <si>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</si>
  <si>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</si>
  <si>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</si>
  <si>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</si>
  <si>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</si>
  <si>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</si>
  <si>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</si>
  <si>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</si>
  <si>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</si>
  <si>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</si>
  <si>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</si>
  <si>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</si>
  <si>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</si>
  <si>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</si>
  <si>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</si>
  <si>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</si>
  <si>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</si>
  <si>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</si>
  <si>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</si>
  <si>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</si>
  <si>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</si>
  <si>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</si>
  <si>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</si>
  <si>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</si>
  <si>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</si>
  <si>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</si>
  <si>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</si>
  <si>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</si>
  <si>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</si>
  <si>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</si>
  <si>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</si>
  <si>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</si>
  <si>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</si>
  <si>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</si>
  <si>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</si>
  <si>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</si>
  <si>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</si>
  <si>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</si>
  <si>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</si>
  <si>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</si>
  <si>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</si>
  <si>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</si>
  <si>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</si>
  <si>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</si>
  <si>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</si>
  <si>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</si>
  <si>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</si>
  <si>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</si>
  <si>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</si>
  <si>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</si>
  <si>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</si>
  <si>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</si>
  <si>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</si>
  <si>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</si>
  <si>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</si>
  <si>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</si>
  <si>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</si>
  <si>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</si>
  <si>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</si>
  <si>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</si>
  <si>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</si>
  <si>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</si>
  <si>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</si>
  <si>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</si>
  <si>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</si>
  <si>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</si>
  <si>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</si>
  <si>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</si>
  <si>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</si>
  <si>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</si>
  <si>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</si>
  <si>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</si>
  <si>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</si>
  <si>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</si>
  <si>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</si>
  <si>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</si>
  <si>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</si>
  <si>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</si>
  <si>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</si>
  <si>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</si>
  <si>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</si>
  <si>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</si>
  <si>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</si>
  <si>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</si>
  <si>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</si>
  <si>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</si>
  <si>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</si>
  <si>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</si>
  <si>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</si>
  <si>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</si>
  <si>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</si>
  <si>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</si>
  <si>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</si>
  <si>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</si>
  <si>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</si>
  <si>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</si>
  <si>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</si>
  <si>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</si>
  <si>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</si>
  <si>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</si>
  <si>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</si>
  <si>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</si>
  <si>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</si>
  <si>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</si>
  <si>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</si>
  <si>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</si>
  <si>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</si>
  <si>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</si>
  <si>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</si>
  <si>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</si>
  <si>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</si>
  <si>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</si>
  <si>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</si>
  <si>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</si>
  <si>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</si>
  <si>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</si>
  <si>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</si>
  <si>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</si>
  <si>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</si>
  <si>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</si>
  <si>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</si>
  <si>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</si>
  <si>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</si>
  <si>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</si>
  <si>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</si>
  <si>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</si>
  <si>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</si>
  <si>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</si>
  <si>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</si>
  <si>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</si>
  <si>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</si>
  <si>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</si>
  <si>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</si>
  <si>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</si>
  <si>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</si>
  <si>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</si>
  <si>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</si>
  <si>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</si>
  <si>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</si>
  <si>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</si>
  <si>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</si>
  <si>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</si>
  <si>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</si>
  <si>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</si>
  <si>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</si>
  <si>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</si>
  <si>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</si>
  <si>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</si>
  <si>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</si>
  <si>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</si>
  <si>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</si>
  <si>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</si>
  <si>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</si>
  <si>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</si>
  <si>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</si>
  <si>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</si>
  <si>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</si>
  <si>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</si>
  <si>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</si>
  <si>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</si>
  <si>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</si>
  <si>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</si>
  <si>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</si>
  <si>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</si>
  <si>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</si>
  <si>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</si>
  <si>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</si>
  <si>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</si>
  <si>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</si>
  <si>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</si>
  <si>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</si>
  <si>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</si>
  <si>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</si>
  <si>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</si>
  <si>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</si>
  <si>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</si>
  <si>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</si>
  <si>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</si>
  <si>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</si>
  <si>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</si>
  <si>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</si>
  <si>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</si>
  <si>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</si>
  <si>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</si>
  <si>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</si>
  <si>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</si>
  <si>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</si>
  <si>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</si>
  <si>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</si>
  <si>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</si>
  <si>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</si>
  <si>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</si>
  <si>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</si>
  <si>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</si>
  <si>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</si>
  <si>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</si>
  <si>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</si>
  <si>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</si>
  <si>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</si>
  <si>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</si>
  <si>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</si>
  <si>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</si>
  <si>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</si>
  <si>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</si>
  <si>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</si>
  <si>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</si>
  <si>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</si>
  <si>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</si>
  <si>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</si>
  <si>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</si>
  <si>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</si>
  <si>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</si>
  <si>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</si>
  <si>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</si>
  <si>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</si>
  <si>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</si>
  <si>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</si>
  <si>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</si>
  <si>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</si>
  <si>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</si>
  <si>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</si>
  <si>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</si>
  <si>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</si>
  <si>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</si>
  <si>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</si>
  <si>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</si>
  <si>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</si>
  <si>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</si>
  <si>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</si>
  <si>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</si>
  <si>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</si>
  <si>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</si>
  <si>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</si>
  <si>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</si>
  <si>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</si>
  <si>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</si>
  <si>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</si>
  <si>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</si>
  <si>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</si>
  <si>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</si>
  <si>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</si>
  <si>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</si>
  <si>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</si>
  <si>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</si>
  <si>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</si>
  <si>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</si>
  <si>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</si>
  <si>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</si>
  <si>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</si>
  <si>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</si>
  <si>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</si>
  <si>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</si>
  <si>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</si>
  <si>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</si>
  <si>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</si>
  <si>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</si>
  <si>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</si>
  <si>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</si>
  <si>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</si>
  <si>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</si>
  <si>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H31</t>
  </si>
  <si>
    <t>*出力帳票選択 ： 財務書類</t>
  </si>
  <si>
    <t>*団体区分 ： 全体</t>
  </si>
  <si>
    <t>*団体／会計コード ：</t>
  </si>
  <si>
    <t>*出力範囲 ： 年次</t>
  </si>
  <si>
    <t>*出力金額単位 ： 千円</t>
  </si>
  <si>
    <t>（単位：千円）</t>
  </si>
  <si>
    <t>全体行政コスト計算書</t>
  </si>
  <si>
    <t>自　平成３１年４月１日　</t>
    <phoneticPr fontId="11"/>
  </si>
  <si>
    <t>※</t>
  </si>
  <si>
    <t>全体純資産変動計算書</t>
  </si>
  <si>
    <t>自　平成３１年４月１日　</t>
    <phoneticPr fontId="11"/>
  </si>
  <si>
    <t>-</t>
    <phoneticPr fontId="11"/>
  </si>
  <si>
    <t>-</t>
    <phoneticPr fontId="11"/>
  </si>
  <si>
    <t>全体資金収支計算書</t>
  </si>
  <si>
    <t>-</t>
    <phoneticPr fontId="11"/>
  </si>
  <si>
    <t>全体貸借対照表</t>
  </si>
  <si>
    <t>地方債等</t>
    <phoneticPr fontId="2"/>
  </si>
  <si>
    <t>1年内償還予定地方債等</t>
    <phoneticPr fontId="2"/>
  </si>
  <si>
    <t>（令和２年３月３１日現在）</t>
    <rPh sb="1" eb="3">
      <t>レイワ</t>
    </rPh>
    <phoneticPr fontId="2"/>
  </si>
  <si>
    <t>至　令和２年３月３１日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</si>
</sst>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17" fillId="0" borderId="0" xfId="5" applyFont="1" applyFill="1" applyAlignment="1">
      <alignment vertical="center"/>
    </xf>
    <xf numFmtId="41" fontId="1" fillId="2" borderId="19" xfId="5" applyNumberFormat="1" applyFont="1" applyFill="1" applyBorder="1" applyAlignment="1">
      <alignment horizontal="right" vertical="center"/>
    </xf>
    <xf numFmtId="0" fontId="18" fillId="2" borderId="0" xfId="0" applyFont="1" applyFill="1" applyAlignment="1"/>
    <xf numFmtId="0" fontId="18" fillId="2" borderId="0" xfId="4" applyFont="1" applyFill="1">
      <alignment vertical="center"/>
    </xf>
    <xf numFmtId="41" fontId="1" fillId="2" borderId="19" xfId="0" applyNumberFormat="1" applyFont="1" applyFill="1" applyBorder="1" applyAlignment="1">
      <alignment horizontal="right" vertical="center"/>
    </xf>
    <xf numFmtId="0" fontId="17" fillId="0" borderId="0" xfId="8" applyFont="1" applyFill="1" applyAlignment="1">
      <alignment vertical="center"/>
    </xf>
    <xf numFmtId="0" fontId="17" fillId="2" borderId="0" xfId="3" applyFont="1" applyFill="1" applyAlignment="1">
      <alignment vertical="center"/>
    </xf>
    <xf numFmtId="41" fontId="1" fillId="2" borderId="19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0"/>
  <sheetViews>
    <sheetView showGridLines="0" tabSelected="1" topLeftCell="C4" zoomScale="85" zoomScaleNormal="85" zoomScaleSheetLayoutView="85" workbookViewId="0">
      <selection activeCell="C9" sqref="C9:AA9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226" t="s">
        <v>332</v>
      </c>
      <c r="E1" s="226"/>
      <c r="F1" s="226"/>
    </row>
    <row r="2" spans="1:31" x14ac:dyDescent="0.15">
      <c r="D2" s="226" t="s">
        <v>333</v>
      </c>
      <c r="E2" s="226"/>
      <c r="F2" s="226"/>
    </row>
    <row r="3" spans="1:31" x14ac:dyDescent="0.15">
      <c r="D3" s="226" t="s">
        <v>334</v>
      </c>
      <c r="E3" s="226"/>
      <c r="F3" s="226"/>
    </row>
    <row r="4" spans="1:31" x14ac:dyDescent="0.15">
      <c r="D4" s="226" t="s">
        <v>335</v>
      </c>
      <c r="E4" s="226"/>
      <c r="F4" s="226"/>
    </row>
    <row r="5" spans="1:31" x14ac:dyDescent="0.15">
      <c r="D5" s="226" t="s">
        <v>336</v>
      </c>
      <c r="E5" s="226"/>
      <c r="F5" s="226"/>
    </row>
    <row r="6" spans="1:31" x14ac:dyDescent="0.15">
      <c r="D6" s="226" t="s">
        <v>337</v>
      </c>
      <c r="E6" s="226"/>
      <c r="F6" s="226"/>
    </row>
    <row r="7" spans="1:31" x14ac:dyDescent="0.15">
      <c r="D7" s="226" t="s">
        <v>338</v>
      </c>
      <c r="E7" s="226"/>
      <c r="F7" s="226"/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249" t="s">
        <v>349</v>
      </c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</row>
    <row r="10" spans="1:31" ht="21" customHeight="1" x14ac:dyDescent="0.15">
      <c r="D10" s="250" t="s">
        <v>352</v>
      </c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339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246" t="s">
        <v>0</v>
      </c>
      <c r="E12" s="247"/>
      <c r="F12" s="247"/>
      <c r="G12" s="247"/>
      <c r="H12" s="247"/>
      <c r="I12" s="247"/>
      <c r="J12" s="247"/>
      <c r="K12" s="251"/>
      <c r="L12" s="251"/>
      <c r="M12" s="251"/>
      <c r="N12" s="251"/>
      <c r="O12" s="251"/>
      <c r="P12" s="252" t="s">
        <v>317</v>
      </c>
      <c r="Q12" s="253"/>
      <c r="R12" s="247" t="s">
        <v>0</v>
      </c>
      <c r="S12" s="247"/>
      <c r="T12" s="247"/>
      <c r="U12" s="247"/>
      <c r="V12" s="247"/>
      <c r="W12" s="247"/>
      <c r="X12" s="247"/>
      <c r="Y12" s="247"/>
      <c r="Z12" s="252" t="s">
        <v>317</v>
      </c>
      <c r="AA12" s="253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319</v>
      </c>
      <c r="S13" s="19"/>
      <c r="T13" s="19"/>
      <c r="U13" s="19"/>
      <c r="V13" s="19"/>
      <c r="W13" s="19"/>
      <c r="X13" s="19"/>
      <c r="Y13" s="221"/>
      <c r="Z13" s="222"/>
      <c r="AA13" s="23"/>
    </row>
    <row r="14" spans="1:31" ht="14.65" customHeight="1" x14ac:dyDescent="0.15">
      <c r="A14" s="7" t="s">
        <v>3</v>
      </c>
      <c r="B14" s="7" t="s">
        <v>101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147170968</v>
      </c>
      <c r="Q14" s="26" t="s">
        <v>342</v>
      </c>
      <c r="R14" s="19"/>
      <c r="S14" s="19" t="s">
        <v>102</v>
      </c>
      <c r="T14" s="19"/>
      <c r="U14" s="19"/>
      <c r="V14" s="19"/>
      <c r="W14" s="19"/>
      <c r="X14" s="19"/>
      <c r="Y14" s="221"/>
      <c r="Z14" s="25">
        <v>34411670</v>
      </c>
      <c r="AA14" s="27" t="s">
        <v>342</v>
      </c>
      <c r="AD14" s="9">
        <f>IF(AND(AD15="-",AD43="-",AD46="-"),"-",SUM(AD15,AD43,AD46))</f>
        <v>147170968080</v>
      </c>
      <c r="AE14" s="9">
        <f>IF(COUNTIF(AE15:AE19,"-")=COUNTA(AE15:AE19),"-",SUM(AE15:AE19))</f>
        <v>34411669663</v>
      </c>
    </row>
    <row r="15" spans="1:31" ht="14.65" customHeight="1" x14ac:dyDescent="0.15">
      <c r="A15" s="7" t="s">
        <v>5</v>
      </c>
      <c r="B15" s="7" t="s">
        <v>103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141531833</v>
      </c>
      <c r="Q15" s="26" t="s">
        <v>342</v>
      </c>
      <c r="R15" s="19"/>
      <c r="S15" s="19"/>
      <c r="T15" s="19" t="s">
        <v>350</v>
      </c>
      <c r="U15" s="19"/>
      <c r="V15" s="19"/>
      <c r="W15" s="19"/>
      <c r="X15" s="19"/>
      <c r="Y15" s="221"/>
      <c r="Z15" s="25">
        <v>27904859</v>
      </c>
      <c r="AA15" s="27"/>
      <c r="AD15" s="9">
        <f>IF(AND(AD16="-",AD32="-",COUNTIF(AD41:AD42,"-")=COUNTA(AD41:AD42)),"-",SUM(AD16,AD32,AD41:AD42))</f>
        <v>141531833152</v>
      </c>
      <c r="AE15" s="9">
        <v>27904858941</v>
      </c>
    </row>
    <row r="16" spans="1:31" ht="14.65" customHeight="1" x14ac:dyDescent="0.15">
      <c r="A16" s="7" t="s">
        <v>7</v>
      </c>
      <c r="B16" s="7" t="s">
        <v>104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86502908</v>
      </c>
      <c r="Q16" s="26" t="s">
        <v>342</v>
      </c>
      <c r="R16" s="19"/>
      <c r="S16" s="19"/>
      <c r="T16" s="19" t="s">
        <v>105</v>
      </c>
      <c r="U16" s="19"/>
      <c r="V16" s="19"/>
      <c r="W16" s="19"/>
      <c r="X16" s="19"/>
      <c r="Y16" s="221"/>
      <c r="Z16" s="227">
        <v>0</v>
      </c>
      <c r="AA16" s="27"/>
      <c r="AD16" s="9">
        <f>IF(COUNTIF(AD17:AD31,"-")=COUNTA(AD17:AD31),"-",SUM(AD17:AD31))</f>
        <v>86502907724</v>
      </c>
      <c r="AE16" s="9">
        <v>0</v>
      </c>
    </row>
    <row r="17" spans="1:31" ht="14.65" customHeight="1" x14ac:dyDescent="0.15">
      <c r="A17" s="7" t="s">
        <v>9</v>
      </c>
      <c r="B17" s="7" t="s">
        <v>106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61874313</v>
      </c>
      <c r="Q17" s="26"/>
      <c r="R17" s="19"/>
      <c r="S17" s="19"/>
      <c r="T17" s="19" t="s">
        <v>107</v>
      </c>
      <c r="U17" s="19"/>
      <c r="V17" s="19"/>
      <c r="W17" s="19"/>
      <c r="X17" s="19"/>
      <c r="Y17" s="221"/>
      <c r="Z17" s="25">
        <v>3165240</v>
      </c>
      <c r="AA17" s="27"/>
      <c r="AD17" s="9">
        <v>61874313086</v>
      </c>
      <c r="AE17" s="9">
        <v>3165240429</v>
      </c>
    </row>
    <row r="18" spans="1:31" ht="14.65" customHeight="1" x14ac:dyDescent="0.15">
      <c r="A18" s="7" t="s">
        <v>12</v>
      </c>
      <c r="B18" s="7" t="s">
        <v>108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51470</v>
      </c>
      <c r="Q18" s="26"/>
      <c r="R18" s="19"/>
      <c r="S18" s="19"/>
      <c r="T18" s="19" t="s">
        <v>109</v>
      </c>
      <c r="U18" s="19"/>
      <c r="V18" s="19"/>
      <c r="W18" s="19"/>
      <c r="X18" s="19"/>
      <c r="Y18" s="221"/>
      <c r="Z18" s="227">
        <v>0</v>
      </c>
      <c r="AA18" s="27"/>
      <c r="AD18" s="9">
        <v>51470320</v>
      </c>
      <c r="AE18" s="9">
        <v>0</v>
      </c>
    </row>
    <row r="19" spans="1:31" ht="14.65" customHeight="1" x14ac:dyDescent="0.15">
      <c r="A19" s="7" t="s">
        <v>14</v>
      </c>
      <c r="B19" s="7" t="s">
        <v>110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51844333</v>
      </c>
      <c r="Q19" s="26"/>
      <c r="R19" s="19"/>
      <c r="S19" s="19"/>
      <c r="T19" s="19" t="s">
        <v>35</v>
      </c>
      <c r="U19" s="19"/>
      <c r="V19" s="19"/>
      <c r="W19" s="19"/>
      <c r="X19" s="19"/>
      <c r="Y19" s="221"/>
      <c r="Z19" s="25">
        <v>3341570</v>
      </c>
      <c r="AA19" s="27"/>
      <c r="AD19" s="9">
        <v>51844333108</v>
      </c>
      <c r="AE19" s="9">
        <v>3341570293</v>
      </c>
    </row>
    <row r="20" spans="1:31" ht="14.65" customHeight="1" x14ac:dyDescent="0.15">
      <c r="A20" s="7" t="s">
        <v>16</v>
      </c>
      <c r="B20" s="7" t="s">
        <v>111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-29472208</v>
      </c>
      <c r="Q20" s="26"/>
      <c r="R20" s="19"/>
      <c r="S20" s="19" t="s">
        <v>112</v>
      </c>
      <c r="T20" s="19"/>
      <c r="U20" s="19"/>
      <c r="V20" s="19"/>
      <c r="W20" s="19"/>
      <c r="X20" s="19"/>
      <c r="Y20" s="221"/>
      <c r="Z20" s="25">
        <v>5212978</v>
      </c>
      <c r="AA20" s="27"/>
      <c r="AD20" s="9">
        <v>-29472208103</v>
      </c>
      <c r="AE20" s="9">
        <f>IF(COUNTIF(AE21:AE28,"-")=COUNTA(AE21:AE28),"-",SUM(AE21:AE28))</f>
        <v>5212978304</v>
      </c>
    </row>
    <row r="21" spans="1:31" ht="14.65" customHeight="1" x14ac:dyDescent="0.15">
      <c r="A21" s="7" t="s">
        <v>18</v>
      </c>
      <c r="B21" s="7" t="s">
        <v>113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3574673</v>
      </c>
      <c r="Q21" s="26"/>
      <c r="R21" s="19"/>
      <c r="S21" s="19"/>
      <c r="T21" s="19" t="s">
        <v>351</v>
      </c>
      <c r="U21" s="19"/>
      <c r="V21" s="19"/>
      <c r="W21" s="19"/>
      <c r="X21" s="19"/>
      <c r="Y21" s="221"/>
      <c r="Z21" s="25">
        <v>2773539</v>
      </c>
      <c r="AA21" s="27"/>
      <c r="AD21" s="9">
        <v>3574672783</v>
      </c>
      <c r="AE21" s="9">
        <v>2773539215</v>
      </c>
    </row>
    <row r="22" spans="1:31" ht="14.65" customHeight="1" x14ac:dyDescent="0.15">
      <c r="A22" s="7" t="s">
        <v>20</v>
      </c>
      <c r="B22" s="7" t="s">
        <v>114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-1502923</v>
      </c>
      <c r="Q22" s="26"/>
      <c r="R22" s="19"/>
      <c r="S22" s="19"/>
      <c r="T22" s="19" t="s">
        <v>115</v>
      </c>
      <c r="U22" s="19"/>
      <c r="V22" s="19"/>
      <c r="W22" s="19"/>
      <c r="X22" s="19"/>
      <c r="Y22" s="221"/>
      <c r="Z22" s="25">
        <v>1426347</v>
      </c>
      <c r="AA22" s="27"/>
      <c r="AD22" s="9">
        <v>-1502923316</v>
      </c>
      <c r="AE22" s="9">
        <v>1426346603</v>
      </c>
    </row>
    <row r="23" spans="1:31" ht="14.65" customHeight="1" x14ac:dyDescent="0.15">
      <c r="A23" s="7" t="s">
        <v>22</v>
      </c>
      <c r="B23" s="7" t="s">
        <v>116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58524</v>
      </c>
      <c r="Q23" s="26"/>
      <c r="R23" s="19"/>
      <c r="S23" s="19"/>
      <c r="T23" s="19" t="s">
        <v>117</v>
      </c>
      <c r="U23" s="19"/>
      <c r="V23" s="19"/>
      <c r="W23" s="19"/>
      <c r="X23" s="19"/>
      <c r="Y23" s="221"/>
      <c r="Z23" s="227">
        <v>0</v>
      </c>
      <c r="AA23" s="27"/>
      <c r="AD23" s="9">
        <v>58523590</v>
      </c>
      <c r="AE23" s="9">
        <v>0</v>
      </c>
    </row>
    <row r="24" spans="1:31" ht="14.65" customHeight="1" x14ac:dyDescent="0.15">
      <c r="A24" s="7" t="s">
        <v>24</v>
      </c>
      <c r="B24" s="7" t="s">
        <v>118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-51406</v>
      </c>
      <c r="Q24" s="26"/>
      <c r="R24" s="18"/>
      <c r="S24" s="19"/>
      <c r="T24" s="19" t="s">
        <v>119</v>
      </c>
      <c r="U24" s="19"/>
      <c r="V24" s="19"/>
      <c r="W24" s="19"/>
      <c r="X24" s="19"/>
      <c r="Y24" s="221"/>
      <c r="Z24" s="227">
        <v>0</v>
      </c>
      <c r="AA24" s="27"/>
      <c r="AD24" s="9">
        <v>-51406487</v>
      </c>
      <c r="AE24" s="9">
        <v>0</v>
      </c>
    </row>
    <row r="25" spans="1:31" ht="14.65" customHeight="1" x14ac:dyDescent="0.15">
      <c r="A25" s="7" t="s">
        <v>26</v>
      </c>
      <c r="B25" s="7" t="s">
        <v>120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27">
        <v>0</v>
      </c>
      <c r="Q25" s="26"/>
      <c r="R25" s="18"/>
      <c r="S25" s="19"/>
      <c r="T25" s="19" t="s">
        <v>121</v>
      </c>
      <c r="U25" s="19"/>
      <c r="V25" s="19"/>
      <c r="W25" s="19"/>
      <c r="X25" s="19"/>
      <c r="Y25" s="221"/>
      <c r="Z25" s="227">
        <v>0</v>
      </c>
      <c r="AA25" s="27"/>
      <c r="AD25" s="9">
        <v>0</v>
      </c>
      <c r="AE25" s="9">
        <v>0</v>
      </c>
    </row>
    <row r="26" spans="1:31" ht="14.65" customHeight="1" x14ac:dyDescent="0.15">
      <c r="A26" s="7" t="s">
        <v>28</v>
      </c>
      <c r="B26" s="7" t="s">
        <v>122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27">
        <v>0</v>
      </c>
      <c r="Q26" s="26"/>
      <c r="R26" s="19"/>
      <c r="S26" s="19"/>
      <c r="T26" s="19" t="s">
        <v>123</v>
      </c>
      <c r="U26" s="19"/>
      <c r="V26" s="19"/>
      <c r="W26" s="19"/>
      <c r="X26" s="19"/>
      <c r="Y26" s="221"/>
      <c r="Z26" s="25">
        <v>292791</v>
      </c>
      <c r="AA26" s="27"/>
      <c r="AD26" s="9">
        <v>0</v>
      </c>
      <c r="AE26" s="9">
        <v>292791202</v>
      </c>
    </row>
    <row r="27" spans="1:31" ht="14.65" customHeight="1" x14ac:dyDescent="0.15">
      <c r="A27" s="7" t="s">
        <v>30</v>
      </c>
      <c r="B27" s="7" t="s">
        <v>124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27">
        <v>0</v>
      </c>
      <c r="Q27" s="26"/>
      <c r="R27" s="19"/>
      <c r="S27" s="19"/>
      <c r="T27" s="19" t="s">
        <v>125</v>
      </c>
      <c r="U27" s="19"/>
      <c r="V27" s="19"/>
      <c r="W27" s="19"/>
      <c r="X27" s="19"/>
      <c r="Y27" s="221"/>
      <c r="Z27" s="25">
        <v>449283</v>
      </c>
      <c r="AA27" s="27"/>
      <c r="AD27" s="9">
        <v>0</v>
      </c>
      <c r="AE27" s="9">
        <v>449283122</v>
      </c>
    </row>
    <row r="28" spans="1:31" ht="14.65" customHeight="1" x14ac:dyDescent="0.15">
      <c r="A28" s="7" t="s">
        <v>32</v>
      </c>
      <c r="B28" s="7" t="s">
        <v>126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27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221"/>
      <c r="Z28" s="25">
        <v>271018</v>
      </c>
      <c r="AA28" s="27"/>
      <c r="AD28" s="9">
        <v>0</v>
      </c>
      <c r="AE28" s="9">
        <v>271018162</v>
      </c>
    </row>
    <row r="29" spans="1:31" ht="14.65" customHeight="1" x14ac:dyDescent="0.15">
      <c r="A29" s="7" t="s">
        <v>34</v>
      </c>
      <c r="B29" s="7" t="s">
        <v>99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27">
        <v>0</v>
      </c>
      <c r="Q29" s="26"/>
      <c r="R29" s="234" t="s">
        <v>100</v>
      </c>
      <c r="S29" s="235"/>
      <c r="T29" s="235"/>
      <c r="U29" s="235"/>
      <c r="V29" s="235"/>
      <c r="W29" s="235"/>
      <c r="X29" s="235"/>
      <c r="Y29" s="236"/>
      <c r="Z29" s="30">
        <v>39624648</v>
      </c>
      <c r="AA29" s="31"/>
      <c r="AD29" s="9">
        <v>0</v>
      </c>
      <c r="AE29" s="9">
        <f>IF(AND(AE14="-",AE20="-"),"-",SUM(AE14,AE20))</f>
        <v>39624647967</v>
      </c>
    </row>
    <row r="30" spans="1:31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27">
        <v>0</v>
      </c>
      <c r="Q30" s="26"/>
      <c r="R30" s="19" t="s">
        <v>320</v>
      </c>
      <c r="S30" s="32"/>
      <c r="T30" s="32"/>
      <c r="U30" s="32"/>
      <c r="V30" s="32"/>
      <c r="W30" s="32"/>
      <c r="X30" s="32"/>
      <c r="Y30" s="223"/>
      <c r="Z30" s="25"/>
      <c r="AA30" s="33"/>
      <c r="AD30" s="9">
        <v>0</v>
      </c>
    </row>
    <row r="31" spans="1:31" ht="14.65" customHeight="1" x14ac:dyDescent="0.15">
      <c r="A31" s="7" t="s">
        <v>38</v>
      </c>
      <c r="B31" s="7" t="s">
        <v>129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126133</v>
      </c>
      <c r="Q31" s="26"/>
      <c r="R31" s="19"/>
      <c r="S31" s="19" t="s">
        <v>130</v>
      </c>
      <c r="T31" s="19"/>
      <c r="U31" s="19"/>
      <c r="V31" s="19"/>
      <c r="W31" s="19"/>
      <c r="X31" s="19"/>
      <c r="Y31" s="221"/>
      <c r="Z31" s="25">
        <v>149170792</v>
      </c>
      <c r="AA31" s="27"/>
      <c r="AD31" s="9">
        <v>126132743</v>
      </c>
      <c r="AE31" s="9">
        <v>149170792080</v>
      </c>
    </row>
    <row r="32" spans="1:31" ht="14.65" customHeight="1" x14ac:dyDescent="0.15">
      <c r="A32" s="7" t="s">
        <v>40</v>
      </c>
      <c r="B32" s="7" t="s">
        <v>131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53045107</v>
      </c>
      <c r="Q32" s="26"/>
      <c r="R32" s="19"/>
      <c r="S32" s="18" t="s">
        <v>132</v>
      </c>
      <c r="T32" s="19"/>
      <c r="U32" s="19"/>
      <c r="V32" s="19"/>
      <c r="W32" s="19"/>
      <c r="X32" s="19"/>
      <c r="Y32" s="221"/>
      <c r="Z32" s="25">
        <v>-24127127</v>
      </c>
      <c r="AA32" s="27"/>
      <c r="AD32" s="9">
        <f>IF(COUNTIF(AD33:AD40,"-")=COUNTA(AD33:AD40),"-",SUM(AD33:AD40))</f>
        <v>53045106733</v>
      </c>
      <c r="AE32" s="9">
        <v>-24127126504</v>
      </c>
    </row>
    <row r="33" spans="1:30" ht="14.65" customHeight="1" x14ac:dyDescent="0.15">
      <c r="A33" s="7" t="s">
        <v>42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24977744</v>
      </c>
      <c r="Q33" s="26"/>
      <c r="R33" s="24"/>
      <c r="S33" s="19"/>
      <c r="T33" s="19"/>
      <c r="U33" s="19"/>
      <c r="V33" s="19"/>
      <c r="W33" s="19"/>
      <c r="X33" s="19"/>
      <c r="Y33" s="221"/>
      <c r="Z33" s="25"/>
      <c r="AA33" s="34"/>
      <c r="AD33" s="9">
        <v>24977744191</v>
      </c>
    </row>
    <row r="34" spans="1:30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1091920</v>
      </c>
      <c r="Q34" s="26"/>
      <c r="R34" s="237"/>
      <c r="S34" s="238"/>
      <c r="T34" s="238"/>
      <c r="U34" s="238"/>
      <c r="V34" s="238"/>
      <c r="W34" s="238"/>
      <c r="X34" s="238"/>
      <c r="Y34" s="239"/>
      <c r="Z34" s="25"/>
      <c r="AA34" s="27"/>
      <c r="AD34" s="9">
        <v>1091919732</v>
      </c>
    </row>
    <row r="35" spans="1:30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-715211</v>
      </c>
      <c r="Q35" s="26"/>
      <c r="R35" s="19"/>
      <c r="S35" s="32"/>
      <c r="T35" s="32"/>
      <c r="U35" s="32"/>
      <c r="V35" s="32"/>
      <c r="W35" s="32"/>
      <c r="X35" s="32"/>
      <c r="Y35" s="223"/>
      <c r="Z35" s="25"/>
      <c r="AA35" s="35"/>
      <c r="AD35" s="9">
        <v>-715210720</v>
      </c>
    </row>
    <row r="36" spans="1:30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67552788</v>
      </c>
      <c r="Q36" s="26"/>
      <c r="R36" s="19"/>
      <c r="S36" s="19"/>
      <c r="T36" s="19"/>
      <c r="U36" s="19"/>
      <c r="V36" s="19"/>
      <c r="W36" s="19"/>
      <c r="X36" s="19"/>
      <c r="Y36" s="221"/>
      <c r="Z36" s="25"/>
      <c r="AA36" s="34"/>
      <c r="AD36" s="9">
        <v>67552788209</v>
      </c>
    </row>
    <row r="37" spans="1:30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-40020811</v>
      </c>
      <c r="Q37" s="26"/>
      <c r="R37" s="17"/>
      <c r="S37" s="18"/>
      <c r="T37" s="18"/>
      <c r="U37" s="18"/>
      <c r="V37" s="18"/>
      <c r="W37" s="18"/>
      <c r="X37" s="18"/>
      <c r="Y37" s="224"/>
      <c r="Z37" s="25"/>
      <c r="AA37" s="34"/>
      <c r="AD37" s="9">
        <v>-40020811459</v>
      </c>
    </row>
    <row r="38" spans="1:30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27">
        <v>0</v>
      </c>
      <c r="Q38" s="26"/>
      <c r="R38" s="18"/>
      <c r="S38" s="18"/>
      <c r="T38" s="18"/>
      <c r="U38" s="18"/>
      <c r="V38" s="18"/>
      <c r="W38" s="18"/>
      <c r="X38" s="18"/>
      <c r="Y38" s="221"/>
      <c r="Z38" s="25"/>
      <c r="AA38" s="34"/>
      <c r="AD38" s="9">
        <v>0</v>
      </c>
    </row>
    <row r="39" spans="1:30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27">
        <v>0</v>
      </c>
      <c r="Q39" s="26"/>
      <c r="R39" s="36"/>
      <c r="S39" s="36"/>
      <c r="T39" s="36"/>
      <c r="U39" s="36"/>
      <c r="V39" s="36"/>
      <c r="W39" s="36"/>
      <c r="X39" s="36"/>
      <c r="Y39" s="225"/>
      <c r="Z39" s="222"/>
      <c r="AA39" s="37"/>
      <c r="AD39" s="9">
        <v>0</v>
      </c>
    </row>
    <row r="40" spans="1:30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158677</v>
      </c>
      <c r="Q40" s="26"/>
      <c r="R40" s="36"/>
      <c r="S40" s="36"/>
      <c r="T40" s="36"/>
      <c r="U40" s="36"/>
      <c r="V40" s="36"/>
      <c r="W40" s="36"/>
      <c r="X40" s="36"/>
      <c r="Y40" s="225"/>
      <c r="Z40" s="222"/>
      <c r="AA40" s="37"/>
      <c r="AD40" s="9">
        <v>158676780</v>
      </c>
    </row>
    <row r="41" spans="1:30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7436362</v>
      </c>
      <c r="Q41" s="26"/>
      <c r="R41" s="36"/>
      <c r="S41" s="36"/>
      <c r="T41" s="36"/>
      <c r="U41" s="36"/>
      <c r="V41" s="36"/>
      <c r="W41" s="36"/>
      <c r="X41" s="36"/>
      <c r="Y41" s="225"/>
      <c r="Z41" s="222"/>
      <c r="AA41" s="37"/>
      <c r="AD41" s="9">
        <v>7436362080</v>
      </c>
    </row>
    <row r="42" spans="1:30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-5452543</v>
      </c>
      <c r="Q42" s="26"/>
      <c r="R42" s="36"/>
      <c r="S42" s="36"/>
      <c r="T42" s="36"/>
      <c r="U42" s="36"/>
      <c r="V42" s="36"/>
      <c r="W42" s="36"/>
      <c r="X42" s="36"/>
      <c r="Y42" s="225"/>
      <c r="Z42" s="222"/>
      <c r="AA42" s="37"/>
      <c r="AD42" s="9">
        <v>-5452543385</v>
      </c>
    </row>
    <row r="43" spans="1:30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266563</v>
      </c>
      <c r="Q43" s="26" t="s">
        <v>342</v>
      </c>
      <c r="R43" s="36"/>
      <c r="S43" s="36"/>
      <c r="T43" s="36"/>
      <c r="U43" s="36"/>
      <c r="V43" s="36"/>
      <c r="W43" s="36"/>
      <c r="X43" s="36"/>
      <c r="Y43" s="225"/>
      <c r="Z43" s="222"/>
      <c r="AA43" s="37"/>
      <c r="AD43" s="9">
        <f>IF(COUNTIF(AD44:AD45,"-")=COUNTA(AD44:AD45),"-",SUM(AD44:AD45))</f>
        <v>266563465</v>
      </c>
    </row>
    <row r="44" spans="1:30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230854</v>
      </c>
      <c r="Q44" s="26"/>
      <c r="R44" s="36"/>
      <c r="S44" s="36"/>
      <c r="T44" s="36"/>
      <c r="U44" s="36"/>
      <c r="V44" s="36"/>
      <c r="W44" s="36"/>
      <c r="X44" s="36"/>
      <c r="Y44" s="225"/>
      <c r="Z44" s="222"/>
      <c r="AA44" s="37"/>
      <c r="AD44" s="9">
        <v>230853750</v>
      </c>
    </row>
    <row r="45" spans="1:30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35710</v>
      </c>
      <c r="Q45" s="26"/>
      <c r="R45" s="36"/>
      <c r="S45" s="36"/>
      <c r="T45" s="36"/>
      <c r="U45" s="36"/>
      <c r="V45" s="36"/>
      <c r="W45" s="36"/>
      <c r="X45" s="36"/>
      <c r="Y45" s="225"/>
      <c r="Z45" s="222"/>
      <c r="AA45" s="37"/>
      <c r="AD45" s="9">
        <v>35709715</v>
      </c>
    </row>
    <row r="46" spans="1:30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5372571</v>
      </c>
      <c r="Q46" s="26"/>
      <c r="R46" s="36"/>
      <c r="S46" s="36"/>
      <c r="T46" s="36"/>
      <c r="U46" s="36"/>
      <c r="V46" s="36"/>
      <c r="W46" s="36"/>
      <c r="X46" s="36"/>
      <c r="Y46" s="225"/>
      <c r="Z46" s="222"/>
      <c r="AA46" s="37"/>
      <c r="AD46" s="9">
        <f>IF(COUNTIF(AD47:AD58,"-")=COUNTA(AD47:AD58),"-",SUM(AD47,AD51:AD54,AD57:AD58))</f>
        <v>5372571463</v>
      </c>
    </row>
    <row r="47" spans="1:30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144730</v>
      </c>
      <c r="Q47" s="26"/>
      <c r="R47" s="36"/>
      <c r="S47" s="36"/>
      <c r="T47" s="36"/>
      <c r="U47" s="36"/>
      <c r="V47" s="36"/>
      <c r="W47" s="36"/>
      <c r="X47" s="36"/>
      <c r="Y47" s="225"/>
      <c r="Z47" s="222"/>
      <c r="AA47" s="37"/>
      <c r="AD47" s="9">
        <f>IF(COUNTIF(AD48:AD50,"-")=COUNTA(AD48:AD50),"-",SUM(AD48:AD50))</f>
        <v>144730024</v>
      </c>
    </row>
    <row r="48" spans="1:30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36649</v>
      </c>
      <c r="Q48" s="26"/>
      <c r="R48" s="36"/>
      <c r="S48" s="36"/>
      <c r="T48" s="36"/>
      <c r="U48" s="36"/>
      <c r="V48" s="36"/>
      <c r="W48" s="36"/>
      <c r="X48" s="36"/>
      <c r="Y48" s="225"/>
      <c r="Z48" s="222"/>
      <c r="AA48" s="37"/>
      <c r="AD48" s="9">
        <v>36649024</v>
      </c>
    </row>
    <row r="49" spans="1:30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108081</v>
      </c>
      <c r="Q49" s="26"/>
      <c r="R49" s="36"/>
      <c r="S49" s="36"/>
      <c r="T49" s="36"/>
      <c r="U49" s="36"/>
      <c r="V49" s="36"/>
      <c r="W49" s="36"/>
      <c r="X49" s="36"/>
      <c r="Y49" s="225"/>
      <c r="Z49" s="222"/>
      <c r="AA49" s="37"/>
      <c r="AD49" s="9">
        <v>108081000</v>
      </c>
    </row>
    <row r="50" spans="1:30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27">
        <v>0</v>
      </c>
      <c r="Q50" s="26"/>
      <c r="R50" s="36"/>
      <c r="S50" s="36"/>
      <c r="T50" s="36"/>
      <c r="U50" s="36"/>
      <c r="V50" s="36"/>
      <c r="W50" s="36"/>
      <c r="X50" s="36"/>
      <c r="Y50" s="225"/>
      <c r="Z50" s="222"/>
      <c r="AA50" s="37"/>
      <c r="AD50" s="9">
        <v>0</v>
      </c>
    </row>
    <row r="51" spans="1:30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27">
        <v>0</v>
      </c>
      <c r="Q51" s="26"/>
      <c r="R51" s="36"/>
      <c r="S51" s="36"/>
      <c r="T51" s="36"/>
      <c r="U51" s="36"/>
      <c r="V51" s="36"/>
      <c r="W51" s="36"/>
      <c r="X51" s="36"/>
      <c r="Y51" s="225"/>
      <c r="Z51" s="222"/>
      <c r="AA51" s="37"/>
      <c r="AD51" s="9">
        <v>0</v>
      </c>
    </row>
    <row r="52" spans="1:30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436699</v>
      </c>
      <c r="Q52" s="26"/>
      <c r="R52" s="36"/>
      <c r="S52" s="36"/>
      <c r="T52" s="36"/>
      <c r="U52" s="36"/>
      <c r="V52" s="36"/>
      <c r="W52" s="36"/>
      <c r="X52" s="36"/>
      <c r="Y52" s="225"/>
      <c r="Z52" s="222"/>
      <c r="AA52" s="37"/>
      <c r="AD52" s="9">
        <v>436699045</v>
      </c>
    </row>
    <row r="53" spans="1:30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323517</v>
      </c>
      <c r="Q53" s="26"/>
      <c r="R53" s="36"/>
      <c r="S53" s="36"/>
      <c r="T53" s="36"/>
      <c r="U53" s="36"/>
      <c r="V53" s="36"/>
      <c r="W53" s="36"/>
      <c r="X53" s="36"/>
      <c r="Y53" s="225"/>
      <c r="Z53" s="222"/>
      <c r="AA53" s="37"/>
      <c r="AD53" s="9">
        <v>323517000</v>
      </c>
    </row>
    <row r="54" spans="1:30" ht="14.65" customHeight="1" x14ac:dyDescent="0.15">
      <c r="A54" s="7" t="s">
        <v>74</v>
      </c>
      <c r="D54" s="24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5">
        <v>4551431</v>
      </c>
      <c r="Q54" s="26"/>
      <c r="R54" s="36"/>
      <c r="S54" s="36"/>
      <c r="T54" s="36"/>
      <c r="U54" s="36"/>
      <c r="V54" s="36"/>
      <c r="W54" s="36"/>
      <c r="X54" s="36"/>
      <c r="Y54" s="225"/>
      <c r="Z54" s="222"/>
      <c r="AA54" s="37"/>
      <c r="AD54" s="9">
        <f>IF(COUNTIF(AD55:AD56,"-")=COUNTA(AD55:AD56),"-",SUM(AD55:AD56))</f>
        <v>4551431000</v>
      </c>
    </row>
    <row r="55" spans="1:30" ht="14.65" customHeight="1" x14ac:dyDescent="0.15">
      <c r="A55" s="7" t="s">
        <v>76</v>
      </c>
      <c r="D55" s="24"/>
      <c r="E55" s="19"/>
      <c r="F55" s="19"/>
      <c r="G55" s="19"/>
      <c r="H55" s="19" t="s">
        <v>77</v>
      </c>
      <c r="I55" s="19"/>
      <c r="J55" s="19"/>
      <c r="K55" s="18"/>
      <c r="L55" s="18"/>
      <c r="M55" s="18"/>
      <c r="N55" s="18"/>
      <c r="O55" s="18"/>
      <c r="P55" s="227">
        <v>0</v>
      </c>
      <c r="Q55" s="26"/>
      <c r="R55" s="36"/>
      <c r="S55" s="36"/>
      <c r="T55" s="36"/>
      <c r="U55" s="36"/>
      <c r="V55" s="36"/>
      <c r="W55" s="36"/>
      <c r="X55" s="36"/>
      <c r="Y55" s="225"/>
      <c r="Z55" s="222"/>
      <c r="AA55" s="37"/>
      <c r="AD55" s="9">
        <v>0</v>
      </c>
    </row>
    <row r="56" spans="1:30" ht="14.65" customHeight="1" x14ac:dyDescent="0.15">
      <c r="A56" s="7" t="s">
        <v>78</v>
      </c>
      <c r="D56" s="24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5">
        <v>4551431</v>
      </c>
      <c r="Q56" s="26"/>
      <c r="R56" s="36"/>
      <c r="S56" s="36"/>
      <c r="T56" s="36"/>
      <c r="U56" s="36"/>
      <c r="V56" s="36"/>
      <c r="W56" s="36"/>
      <c r="X56" s="36"/>
      <c r="Y56" s="225"/>
      <c r="Z56" s="222"/>
      <c r="AA56" s="37"/>
      <c r="AD56" s="9">
        <v>4551431000</v>
      </c>
    </row>
    <row r="57" spans="1:30" ht="14.65" customHeight="1" x14ac:dyDescent="0.15">
      <c r="A57" s="7" t="s">
        <v>79</v>
      </c>
      <c r="D57" s="24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27">
        <v>0</v>
      </c>
      <c r="Q57" s="26"/>
      <c r="R57" s="36"/>
      <c r="S57" s="36"/>
      <c r="T57" s="36"/>
      <c r="U57" s="36"/>
      <c r="V57" s="36"/>
      <c r="W57" s="36"/>
      <c r="X57" s="36"/>
      <c r="Y57" s="225"/>
      <c r="Z57" s="222"/>
      <c r="AA57" s="37"/>
      <c r="AD57" s="9">
        <v>0</v>
      </c>
    </row>
    <row r="58" spans="1:30" ht="14.65" customHeight="1" x14ac:dyDescent="0.15">
      <c r="A58" s="7" t="s">
        <v>80</v>
      </c>
      <c r="D58" s="24"/>
      <c r="E58" s="18"/>
      <c r="F58" s="19"/>
      <c r="G58" s="19" t="s">
        <v>81</v>
      </c>
      <c r="H58" s="19"/>
      <c r="I58" s="19"/>
      <c r="J58" s="19"/>
      <c r="K58" s="18"/>
      <c r="L58" s="18"/>
      <c r="M58" s="18"/>
      <c r="N58" s="18"/>
      <c r="O58" s="18"/>
      <c r="P58" s="25">
        <v>-83806</v>
      </c>
      <c r="Q58" s="26"/>
      <c r="R58" s="36"/>
      <c r="S58" s="36"/>
      <c r="T58" s="36"/>
      <c r="U58" s="36"/>
      <c r="V58" s="36"/>
      <c r="W58" s="36"/>
      <c r="X58" s="36"/>
      <c r="Y58" s="225"/>
      <c r="Z58" s="222"/>
      <c r="AA58" s="37"/>
      <c r="AD58" s="9">
        <v>-83805606</v>
      </c>
    </row>
    <row r="59" spans="1:30" ht="14.65" customHeight="1" x14ac:dyDescent="0.15">
      <c r="A59" s="7" t="s">
        <v>82</v>
      </c>
      <c r="D59" s="24"/>
      <c r="E59" s="18" t="s">
        <v>83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5">
        <v>17497345</v>
      </c>
      <c r="Q59" s="26"/>
      <c r="R59" s="36"/>
      <c r="S59" s="36"/>
      <c r="T59" s="36"/>
      <c r="U59" s="36"/>
      <c r="V59" s="36"/>
      <c r="W59" s="36"/>
      <c r="X59" s="36"/>
      <c r="Y59" s="225"/>
      <c r="Z59" s="222"/>
      <c r="AA59" s="37"/>
      <c r="AD59" s="9">
        <f>IF(COUNTIF(AD60:AD68,"-")=COUNTA(AD60:AD68),"-",SUM(AD60:AD63,AD66:AD68))</f>
        <v>17497345463</v>
      </c>
    </row>
    <row r="60" spans="1:30" ht="14.65" customHeight="1" x14ac:dyDescent="0.15">
      <c r="A60" s="7" t="s">
        <v>84</v>
      </c>
      <c r="D60" s="24"/>
      <c r="E60" s="18"/>
      <c r="F60" s="19" t="s">
        <v>85</v>
      </c>
      <c r="G60" s="20"/>
      <c r="H60" s="20"/>
      <c r="I60" s="20"/>
      <c r="J60" s="18"/>
      <c r="K60" s="18"/>
      <c r="L60" s="18"/>
      <c r="M60" s="18"/>
      <c r="N60" s="18"/>
      <c r="O60" s="18"/>
      <c r="P60" s="25">
        <v>14591162</v>
      </c>
      <c r="Q60" s="26"/>
      <c r="R60" s="36"/>
      <c r="S60" s="36"/>
      <c r="T60" s="36"/>
      <c r="U60" s="36"/>
      <c r="V60" s="36"/>
      <c r="W60" s="36"/>
      <c r="X60" s="36"/>
      <c r="Y60" s="225"/>
      <c r="Z60" s="222"/>
      <c r="AA60" s="37"/>
      <c r="AD60" s="9">
        <v>14591162200</v>
      </c>
    </row>
    <row r="61" spans="1:30" ht="14.65" customHeight="1" x14ac:dyDescent="0.15">
      <c r="A61" s="7" t="s">
        <v>86</v>
      </c>
      <c r="D61" s="24"/>
      <c r="E61" s="18"/>
      <c r="F61" s="19" t="s">
        <v>87</v>
      </c>
      <c r="G61" s="19"/>
      <c r="H61" s="28"/>
      <c r="I61" s="19"/>
      <c r="J61" s="19"/>
      <c r="K61" s="18"/>
      <c r="L61" s="18"/>
      <c r="M61" s="18"/>
      <c r="N61" s="18"/>
      <c r="O61" s="18"/>
      <c r="P61" s="25">
        <v>632333</v>
      </c>
      <c r="Q61" s="26"/>
      <c r="R61" s="36"/>
      <c r="S61" s="36"/>
      <c r="T61" s="36"/>
      <c r="U61" s="36"/>
      <c r="V61" s="36"/>
      <c r="W61" s="36"/>
      <c r="X61" s="36"/>
      <c r="Y61" s="225"/>
      <c r="Z61" s="222"/>
      <c r="AA61" s="37"/>
      <c r="AD61" s="9">
        <v>632332710</v>
      </c>
    </row>
    <row r="62" spans="1:30" ht="14.65" customHeight="1" x14ac:dyDescent="0.15">
      <c r="A62" s="7">
        <v>1500000</v>
      </c>
      <c r="D62" s="24"/>
      <c r="E62" s="18"/>
      <c r="F62" s="19" t="s">
        <v>88</v>
      </c>
      <c r="G62" s="19"/>
      <c r="H62" s="19"/>
      <c r="I62" s="19"/>
      <c r="J62" s="19"/>
      <c r="K62" s="18"/>
      <c r="L62" s="18"/>
      <c r="M62" s="18"/>
      <c r="N62" s="18"/>
      <c r="O62" s="18"/>
      <c r="P62" s="25">
        <v>16518</v>
      </c>
      <c r="Q62" s="26"/>
      <c r="R62" s="36"/>
      <c r="S62" s="36"/>
      <c r="T62" s="36"/>
      <c r="U62" s="36"/>
      <c r="V62" s="36"/>
      <c r="W62" s="36"/>
      <c r="X62" s="36"/>
      <c r="Y62" s="225"/>
      <c r="Z62" s="222"/>
      <c r="AA62" s="37"/>
      <c r="AD62" s="9">
        <v>16518000</v>
      </c>
    </row>
    <row r="63" spans="1:30" ht="14.65" customHeight="1" x14ac:dyDescent="0.15">
      <c r="A63" s="7" t="s">
        <v>89</v>
      </c>
      <c r="D63" s="24"/>
      <c r="E63" s="19"/>
      <c r="F63" s="19" t="s">
        <v>75</v>
      </c>
      <c r="G63" s="19"/>
      <c r="H63" s="28"/>
      <c r="I63" s="19"/>
      <c r="J63" s="19"/>
      <c r="K63" s="18"/>
      <c r="L63" s="18"/>
      <c r="M63" s="18"/>
      <c r="N63" s="18"/>
      <c r="O63" s="18"/>
      <c r="P63" s="25">
        <v>1983306</v>
      </c>
      <c r="Q63" s="26"/>
      <c r="R63" s="36"/>
      <c r="S63" s="36"/>
      <c r="T63" s="36"/>
      <c r="U63" s="36"/>
      <c r="V63" s="36"/>
      <c r="W63" s="36"/>
      <c r="X63" s="36"/>
      <c r="Y63" s="225"/>
      <c r="Z63" s="222"/>
      <c r="AA63" s="37"/>
      <c r="AD63" s="9">
        <f>IF(COUNTIF(AD64:AD65,"-")=COUNTA(AD64:AD65),"-",SUM(AD64:AD65))</f>
        <v>1983306000</v>
      </c>
    </row>
    <row r="64" spans="1:30" ht="14.65" customHeight="1" x14ac:dyDescent="0.15">
      <c r="A64" s="7" t="s">
        <v>90</v>
      </c>
      <c r="D64" s="24"/>
      <c r="E64" s="19"/>
      <c r="F64" s="19"/>
      <c r="G64" s="19" t="s">
        <v>91</v>
      </c>
      <c r="H64" s="19"/>
      <c r="I64" s="19"/>
      <c r="J64" s="19"/>
      <c r="K64" s="18"/>
      <c r="L64" s="18"/>
      <c r="M64" s="18"/>
      <c r="N64" s="18"/>
      <c r="O64" s="18"/>
      <c r="P64" s="25">
        <v>1675573</v>
      </c>
      <c r="Q64" s="26"/>
      <c r="R64" s="36"/>
      <c r="S64" s="36"/>
      <c r="T64" s="36"/>
      <c r="U64" s="36"/>
      <c r="V64" s="36"/>
      <c r="W64" s="36"/>
      <c r="X64" s="36"/>
      <c r="Y64" s="225"/>
      <c r="Z64" s="222"/>
      <c r="AA64" s="37"/>
      <c r="AD64" s="9">
        <v>1675573000</v>
      </c>
    </row>
    <row r="65" spans="1:31" ht="14.65" customHeight="1" x14ac:dyDescent="0.15">
      <c r="A65" s="7" t="s">
        <v>92</v>
      </c>
      <c r="D65" s="24"/>
      <c r="E65" s="19"/>
      <c r="F65" s="19"/>
      <c r="G65" s="19" t="s">
        <v>77</v>
      </c>
      <c r="H65" s="19"/>
      <c r="I65" s="19"/>
      <c r="J65" s="19"/>
      <c r="K65" s="18"/>
      <c r="L65" s="18"/>
      <c r="M65" s="18"/>
      <c r="N65" s="18"/>
      <c r="O65" s="18"/>
      <c r="P65" s="25">
        <v>307733</v>
      </c>
      <c r="Q65" s="26"/>
      <c r="R65" s="36"/>
      <c r="S65" s="36"/>
      <c r="T65" s="36"/>
      <c r="U65" s="36"/>
      <c r="V65" s="36"/>
      <c r="W65" s="36"/>
      <c r="X65" s="36"/>
      <c r="Y65" s="225"/>
      <c r="Z65" s="222"/>
      <c r="AA65" s="37"/>
      <c r="AD65" s="9">
        <v>307733000</v>
      </c>
    </row>
    <row r="66" spans="1:31" ht="14.65" customHeight="1" x14ac:dyDescent="0.15">
      <c r="A66" s="7" t="s">
        <v>93</v>
      </c>
      <c r="D66" s="24"/>
      <c r="E66" s="19"/>
      <c r="F66" s="19" t="s">
        <v>94</v>
      </c>
      <c r="G66" s="19"/>
      <c r="H66" s="19"/>
      <c r="I66" s="19"/>
      <c r="J66" s="19"/>
      <c r="K66" s="18"/>
      <c r="L66" s="18"/>
      <c r="M66" s="18"/>
      <c r="N66" s="18"/>
      <c r="O66" s="18"/>
      <c r="P66" s="25">
        <v>44635</v>
      </c>
      <c r="Q66" s="26"/>
      <c r="R66" s="36"/>
      <c r="S66" s="36"/>
      <c r="T66" s="36"/>
      <c r="U66" s="36"/>
      <c r="V66" s="36"/>
      <c r="W66" s="36"/>
      <c r="X66" s="36"/>
      <c r="Y66" s="225"/>
      <c r="Z66" s="222"/>
      <c r="AA66" s="37"/>
      <c r="AD66" s="9">
        <v>44635310</v>
      </c>
    </row>
    <row r="67" spans="1:31" ht="14.65" customHeight="1" x14ac:dyDescent="0.15">
      <c r="A67" s="7" t="s">
        <v>95</v>
      </c>
      <c r="D67" s="24"/>
      <c r="E67" s="19"/>
      <c r="F67" s="19" t="s">
        <v>35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231900</v>
      </c>
      <c r="Q67" s="26"/>
      <c r="R67" s="36"/>
      <c r="S67" s="36"/>
      <c r="T67" s="36"/>
      <c r="U67" s="36"/>
      <c r="V67" s="36"/>
      <c r="W67" s="36"/>
      <c r="X67" s="36"/>
      <c r="Y67" s="225"/>
      <c r="Z67" s="222"/>
      <c r="AA67" s="37"/>
      <c r="AD67" s="9">
        <v>231900000</v>
      </c>
    </row>
    <row r="68" spans="1:31" ht="14.65" customHeight="1" x14ac:dyDescent="0.15">
      <c r="A68" s="7" t="s">
        <v>96</v>
      </c>
      <c r="D68" s="24"/>
      <c r="E68" s="19"/>
      <c r="F68" s="36" t="s">
        <v>81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-2509</v>
      </c>
      <c r="Q68" s="26"/>
      <c r="R68" s="36"/>
      <c r="S68" s="36"/>
      <c r="T68" s="36"/>
      <c r="U68" s="36"/>
      <c r="V68" s="36"/>
      <c r="W68" s="36"/>
      <c r="X68" s="36"/>
      <c r="Y68" s="225"/>
      <c r="Z68" s="222"/>
      <c r="AA68" s="37"/>
      <c r="AD68" s="9">
        <v>-2508757</v>
      </c>
    </row>
    <row r="69" spans="1:31" ht="14.65" customHeight="1" thickBot="1" x14ac:dyDescent="0.2">
      <c r="A69" s="7">
        <v>1565000</v>
      </c>
      <c r="B69" s="7" t="s">
        <v>127</v>
      </c>
      <c r="D69" s="24"/>
      <c r="E69" s="19" t="s">
        <v>97</v>
      </c>
      <c r="F69" s="19"/>
      <c r="G69" s="19"/>
      <c r="H69" s="19"/>
      <c r="I69" s="19"/>
      <c r="J69" s="19"/>
      <c r="K69" s="18"/>
      <c r="L69" s="18"/>
      <c r="M69" s="18"/>
      <c r="N69" s="18"/>
      <c r="O69" s="18"/>
      <c r="P69" s="227">
        <v>0</v>
      </c>
      <c r="Q69" s="26"/>
      <c r="R69" s="240" t="s">
        <v>128</v>
      </c>
      <c r="S69" s="241"/>
      <c r="T69" s="241"/>
      <c r="U69" s="241"/>
      <c r="V69" s="241"/>
      <c r="W69" s="241"/>
      <c r="X69" s="241"/>
      <c r="Y69" s="242"/>
      <c r="Z69" s="38">
        <v>125043666</v>
      </c>
      <c r="AA69" s="39" t="s">
        <v>342</v>
      </c>
      <c r="AD69" s="9">
        <v>0</v>
      </c>
      <c r="AE69" s="9" t="e">
        <f>IF(AND(AE31="-",AE32="-",#REF!="-"),"-",SUM(AE31,AE32,#REF!))</f>
        <v>#REF!</v>
      </c>
    </row>
    <row r="70" spans="1:31" ht="14.65" customHeight="1" thickBot="1" x14ac:dyDescent="0.2">
      <c r="A70" s="7" t="s">
        <v>1</v>
      </c>
      <c r="B70" s="7" t="s">
        <v>98</v>
      </c>
      <c r="D70" s="243" t="s">
        <v>2</v>
      </c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5"/>
      <c r="P70" s="40">
        <v>164668314</v>
      </c>
      <c r="Q70" s="41" t="s">
        <v>342</v>
      </c>
      <c r="R70" s="246" t="s">
        <v>321</v>
      </c>
      <c r="S70" s="247"/>
      <c r="T70" s="247"/>
      <c r="U70" s="247"/>
      <c r="V70" s="247"/>
      <c r="W70" s="247"/>
      <c r="X70" s="247"/>
      <c r="Y70" s="248"/>
      <c r="Z70" s="40">
        <v>164668314</v>
      </c>
      <c r="AA70" s="42"/>
      <c r="AD70" s="9">
        <f>IF(AND(AD14="-",AD59="-",AD69="-"),"-",SUM(AD14,AD59,AD69))</f>
        <v>164668313543</v>
      </c>
      <c r="AE70" s="9" t="e">
        <f>IF(AND(AE29="-",AE69="-"),"-",SUM(AE29,AE69))</f>
        <v>#REF!</v>
      </c>
    </row>
    <row r="71" spans="1:31" ht="14.65" customHeight="1" x14ac:dyDescent="0.15"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Z71" s="18"/>
      <c r="AA71" s="18"/>
    </row>
    <row r="72" spans="1:31" ht="14.65" customHeight="1" x14ac:dyDescent="0.15">
      <c r="D72" s="44"/>
      <c r="E72" s="45" t="s">
        <v>322</v>
      </c>
      <c r="F72" s="44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Z72" s="43"/>
      <c r="AA72" s="43"/>
    </row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9:Y69"/>
    <mergeCell ref="D70:O70"/>
    <mergeCell ref="R70:Y70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50"/>
  <sheetViews>
    <sheetView topLeftCell="B4" zoomScale="85" zoomScaleNormal="85" zoomScaleSheetLayoutView="100" workbookViewId="0">
      <selection activeCell="C9" sqref="C9:O9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C1" s="228" t="s">
        <v>332</v>
      </c>
      <c r="D1" s="228"/>
      <c r="E1" s="228"/>
      <c r="F1" s="228"/>
      <c r="G1" s="228"/>
      <c r="H1" s="228"/>
      <c r="I1" s="228"/>
    </row>
    <row r="2" spans="1:25" x14ac:dyDescent="0.15">
      <c r="C2" s="228" t="s">
        <v>333</v>
      </c>
      <c r="D2" s="228"/>
      <c r="E2" s="228"/>
      <c r="F2" s="228"/>
      <c r="G2" s="228"/>
      <c r="H2" s="228"/>
      <c r="I2" s="228"/>
    </row>
    <row r="3" spans="1:25" x14ac:dyDescent="0.15">
      <c r="C3" s="228" t="s">
        <v>334</v>
      </c>
      <c r="D3" s="228"/>
      <c r="E3" s="228"/>
      <c r="F3" s="228"/>
      <c r="G3" s="228"/>
      <c r="H3" s="228"/>
      <c r="I3" s="228"/>
    </row>
    <row r="4" spans="1:25" x14ac:dyDescent="0.15">
      <c r="C4" s="228" t="s">
        <v>335</v>
      </c>
      <c r="D4" s="228"/>
      <c r="E4" s="228"/>
      <c r="F4" s="228"/>
      <c r="G4" s="228"/>
      <c r="H4" s="228"/>
      <c r="I4" s="228"/>
    </row>
    <row r="5" spans="1:25" x14ac:dyDescent="0.15">
      <c r="C5" s="228" t="s">
        <v>336</v>
      </c>
      <c r="D5" s="228"/>
      <c r="E5" s="228"/>
      <c r="F5" s="228"/>
      <c r="G5" s="228"/>
      <c r="H5" s="228"/>
      <c r="I5" s="228"/>
    </row>
    <row r="6" spans="1:25" x14ac:dyDescent="0.15">
      <c r="C6" s="228" t="s">
        <v>337</v>
      </c>
      <c r="D6" s="228"/>
      <c r="E6" s="228"/>
      <c r="F6" s="228"/>
      <c r="G6" s="228"/>
      <c r="H6" s="228"/>
      <c r="I6" s="228"/>
    </row>
    <row r="7" spans="1:25" x14ac:dyDescent="0.15">
      <c r="C7" s="228" t="s">
        <v>338</v>
      </c>
      <c r="D7" s="228"/>
      <c r="E7" s="228"/>
      <c r="F7" s="228"/>
      <c r="G7" s="228"/>
      <c r="H7" s="228"/>
      <c r="I7" s="228"/>
    </row>
    <row r="8" spans="1:25" x14ac:dyDescent="0.15">
      <c r="A8" s="1"/>
      <c r="C8" s="229"/>
      <c r="D8" s="229"/>
      <c r="E8" s="229"/>
      <c r="F8" s="229"/>
      <c r="G8" s="229"/>
      <c r="H8" s="229"/>
      <c r="I8" s="229"/>
      <c r="J8" s="3"/>
      <c r="K8" s="3"/>
      <c r="L8" s="3"/>
      <c r="M8" s="3"/>
      <c r="N8" s="3"/>
      <c r="O8" s="3"/>
      <c r="P8" s="47"/>
    </row>
    <row r="9" spans="1:25" ht="24" x14ac:dyDescent="0.2">
      <c r="C9" s="254" t="s">
        <v>340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49"/>
    </row>
    <row r="10" spans="1:25" ht="17.25" x14ac:dyDescent="0.2">
      <c r="C10" s="255" t="s">
        <v>341</v>
      </c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49"/>
    </row>
    <row r="11" spans="1:25" ht="17.25" x14ac:dyDescent="0.2">
      <c r="C11" s="255" t="s">
        <v>353</v>
      </c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49"/>
    </row>
    <row r="12" spans="1:25" ht="18" thickBot="1" x14ac:dyDescent="0.25">
      <c r="C12" s="50"/>
      <c r="D12" s="49"/>
      <c r="E12" s="49"/>
      <c r="F12" s="49"/>
      <c r="G12" s="49"/>
      <c r="H12" s="49"/>
      <c r="I12" s="49"/>
      <c r="J12" s="49"/>
      <c r="K12" s="49"/>
      <c r="L12" s="49"/>
      <c r="M12" s="51"/>
      <c r="N12" s="49"/>
      <c r="O12" s="51" t="s">
        <v>339</v>
      </c>
      <c r="P12" s="49"/>
    </row>
    <row r="13" spans="1:25" ht="18" thickBot="1" x14ac:dyDescent="0.25">
      <c r="A13" s="48" t="s">
        <v>315</v>
      </c>
      <c r="C13" s="256" t="s">
        <v>0</v>
      </c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8" t="s">
        <v>317</v>
      </c>
      <c r="O13" s="259"/>
      <c r="P13" s="49"/>
    </row>
    <row r="14" spans="1:25" x14ac:dyDescent="0.15">
      <c r="A14" s="48" t="s">
        <v>136</v>
      </c>
      <c r="C14" s="52"/>
      <c r="D14" s="53" t="s">
        <v>137</v>
      </c>
      <c r="E14" s="53"/>
      <c r="F14" s="54"/>
      <c r="G14" s="53"/>
      <c r="H14" s="53"/>
      <c r="I14" s="53"/>
      <c r="J14" s="53"/>
      <c r="K14" s="54"/>
      <c r="L14" s="54"/>
      <c r="M14" s="54"/>
      <c r="N14" s="55">
        <v>71848112</v>
      </c>
      <c r="O14" s="56" t="s">
        <v>342</v>
      </c>
      <c r="P14" s="57"/>
      <c r="R14" s="6">
        <f>IF(AND(R15="-",R30="-"),"-",SUM(R15,R30))</f>
        <v>71848111992</v>
      </c>
      <c r="Y14" s="215"/>
    </row>
    <row r="15" spans="1:25" x14ac:dyDescent="0.15">
      <c r="A15" s="48" t="s">
        <v>138</v>
      </c>
      <c r="C15" s="52"/>
      <c r="D15" s="53"/>
      <c r="E15" s="53" t="s">
        <v>139</v>
      </c>
      <c r="F15" s="53"/>
      <c r="G15" s="53"/>
      <c r="H15" s="53"/>
      <c r="I15" s="53"/>
      <c r="J15" s="53"/>
      <c r="K15" s="54"/>
      <c r="L15" s="54"/>
      <c r="M15" s="54"/>
      <c r="N15" s="55">
        <v>46741799</v>
      </c>
      <c r="O15" s="58" t="s">
        <v>342</v>
      </c>
      <c r="P15" s="57"/>
      <c r="R15" s="6">
        <f>IF(COUNTIF(R16:R29,"-")=COUNTA(R16:R29),"-",SUM(R16,R21,R26))</f>
        <v>46741798571</v>
      </c>
      <c r="Y15" s="215"/>
    </row>
    <row r="16" spans="1:25" x14ac:dyDescent="0.15">
      <c r="A16" s="48" t="s">
        <v>140</v>
      </c>
      <c r="C16" s="52"/>
      <c r="D16" s="53"/>
      <c r="E16" s="53"/>
      <c r="F16" s="53" t="s">
        <v>141</v>
      </c>
      <c r="G16" s="53"/>
      <c r="H16" s="53"/>
      <c r="I16" s="53"/>
      <c r="J16" s="53"/>
      <c r="K16" s="54"/>
      <c r="L16" s="54"/>
      <c r="M16" s="54"/>
      <c r="N16" s="55">
        <v>5398911</v>
      </c>
      <c r="O16" s="58" t="s">
        <v>342</v>
      </c>
      <c r="P16" s="57"/>
      <c r="R16" s="6">
        <f>IF(COUNTIF(R17:R20,"-")=COUNTA(R17:R20),"-",SUM(R17:R20))</f>
        <v>5398911235</v>
      </c>
      <c r="Y16" s="215"/>
    </row>
    <row r="17" spans="1:25" x14ac:dyDescent="0.15">
      <c r="A17" s="48" t="s">
        <v>142</v>
      </c>
      <c r="C17" s="52"/>
      <c r="D17" s="53"/>
      <c r="E17" s="53"/>
      <c r="F17" s="53"/>
      <c r="G17" s="53" t="s">
        <v>143</v>
      </c>
      <c r="H17" s="53"/>
      <c r="I17" s="53"/>
      <c r="J17" s="53"/>
      <c r="K17" s="54"/>
      <c r="L17" s="54"/>
      <c r="M17" s="54"/>
      <c r="N17" s="55">
        <v>4099156</v>
      </c>
      <c r="O17" s="58"/>
      <c r="P17" s="57"/>
      <c r="R17" s="6">
        <v>4099155644</v>
      </c>
      <c r="Y17" s="215"/>
    </row>
    <row r="18" spans="1:25" x14ac:dyDescent="0.15">
      <c r="A18" s="48" t="s">
        <v>144</v>
      </c>
      <c r="C18" s="52"/>
      <c r="D18" s="53"/>
      <c r="E18" s="53"/>
      <c r="F18" s="53"/>
      <c r="G18" s="53" t="s">
        <v>145</v>
      </c>
      <c r="H18" s="53"/>
      <c r="I18" s="53"/>
      <c r="J18" s="53"/>
      <c r="K18" s="54"/>
      <c r="L18" s="54"/>
      <c r="M18" s="54"/>
      <c r="N18" s="55">
        <v>290066</v>
      </c>
      <c r="O18" s="58"/>
      <c r="P18" s="57"/>
      <c r="R18" s="6">
        <v>290066024</v>
      </c>
      <c r="Y18" s="215"/>
    </row>
    <row r="19" spans="1:25" x14ac:dyDescent="0.15">
      <c r="A19" s="48" t="s">
        <v>146</v>
      </c>
      <c r="C19" s="52"/>
      <c r="D19" s="53"/>
      <c r="E19" s="53"/>
      <c r="F19" s="53"/>
      <c r="G19" s="53" t="s">
        <v>147</v>
      </c>
      <c r="H19" s="53"/>
      <c r="I19" s="53"/>
      <c r="J19" s="53"/>
      <c r="K19" s="54"/>
      <c r="L19" s="54"/>
      <c r="M19" s="54"/>
      <c r="N19" s="55">
        <v>202398</v>
      </c>
      <c r="O19" s="58"/>
      <c r="P19" s="57"/>
      <c r="R19" s="6">
        <v>202397613</v>
      </c>
      <c r="Y19" s="215"/>
    </row>
    <row r="20" spans="1:25" x14ac:dyDescent="0.15">
      <c r="A20" s="48" t="s">
        <v>148</v>
      </c>
      <c r="C20" s="52"/>
      <c r="D20" s="53"/>
      <c r="E20" s="53"/>
      <c r="F20" s="53"/>
      <c r="G20" s="53" t="s">
        <v>35</v>
      </c>
      <c r="H20" s="53"/>
      <c r="I20" s="53"/>
      <c r="J20" s="53"/>
      <c r="K20" s="54"/>
      <c r="L20" s="54"/>
      <c r="M20" s="54"/>
      <c r="N20" s="55">
        <v>807292</v>
      </c>
      <c r="O20" s="58"/>
      <c r="P20" s="57"/>
      <c r="R20" s="6">
        <v>807291954</v>
      </c>
      <c r="Y20" s="215"/>
    </row>
    <row r="21" spans="1:25" x14ac:dyDescent="0.15">
      <c r="A21" s="48" t="s">
        <v>149</v>
      </c>
      <c r="C21" s="52"/>
      <c r="D21" s="53"/>
      <c r="E21" s="53"/>
      <c r="F21" s="53" t="s">
        <v>150</v>
      </c>
      <c r="G21" s="53"/>
      <c r="H21" s="53"/>
      <c r="I21" s="53"/>
      <c r="J21" s="53"/>
      <c r="K21" s="54"/>
      <c r="L21" s="54"/>
      <c r="M21" s="54"/>
      <c r="N21" s="55">
        <v>10467939</v>
      </c>
      <c r="O21" s="58"/>
      <c r="P21" s="57"/>
      <c r="R21" s="6">
        <f>IF(COUNTIF(R22:R25,"-")=COUNTA(R22:R25),"-",SUM(R22:R25))</f>
        <v>10467939054</v>
      </c>
      <c r="Y21" s="215"/>
    </row>
    <row r="22" spans="1:25" x14ac:dyDescent="0.15">
      <c r="A22" s="48" t="s">
        <v>151</v>
      </c>
      <c r="C22" s="52"/>
      <c r="D22" s="53"/>
      <c r="E22" s="53"/>
      <c r="F22" s="53"/>
      <c r="G22" s="53" t="s">
        <v>152</v>
      </c>
      <c r="H22" s="53"/>
      <c r="I22" s="53"/>
      <c r="J22" s="53"/>
      <c r="K22" s="54"/>
      <c r="L22" s="54"/>
      <c r="M22" s="54"/>
      <c r="N22" s="55">
        <v>7469450</v>
      </c>
      <c r="O22" s="58"/>
      <c r="P22" s="57"/>
      <c r="R22" s="6">
        <v>7469449554</v>
      </c>
      <c r="Y22" s="215"/>
    </row>
    <row r="23" spans="1:25" x14ac:dyDescent="0.15">
      <c r="A23" s="48" t="s">
        <v>153</v>
      </c>
      <c r="C23" s="52"/>
      <c r="D23" s="53"/>
      <c r="E23" s="53"/>
      <c r="F23" s="53"/>
      <c r="G23" s="53" t="s">
        <v>154</v>
      </c>
      <c r="H23" s="53"/>
      <c r="I23" s="53"/>
      <c r="J23" s="53"/>
      <c r="K23" s="54"/>
      <c r="L23" s="54"/>
      <c r="M23" s="54"/>
      <c r="N23" s="55">
        <v>324738</v>
      </c>
      <c r="O23" s="58"/>
      <c r="P23" s="57"/>
      <c r="R23" s="6">
        <v>324738453</v>
      </c>
      <c r="Y23" s="215"/>
    </row>
    <row r="24" spans="1:25" x14ac:dyDescent="0.15">
      <c r="A24" s="48" t="s">
        <v>155</v>
      </c>
      <c r="C24" s="52"/>
      <c r="D24" s="53"/>
      <c r="E24" s="53"/>
      <c r="F24" s="53"/>
      <c r="G24" s="53" t="s">
        <v>156</v>
      </c>
      <c r="H24" s="53"/>
      <c r="I24" s="53"/>
      <c r="J24" s="53"/>
      <c r="K24" s="54"/>
      <c r="L24" s="54"/>
      <c r="M24" s="54"/>
      <c r="N24" s="55">
        <v>2673751</v>
      </c>
      <c r="O24" s="58"/>
      <c r="P24" s="57"/>
      <c r="R24" s="6">
        <v>2673751047</v>
      </c>
      <c r="Y24" s="215"/>
    </row>
    <row r="25" spans="1:25" x14ac:dyDescent="0.15">
      <c r="A25" s="48" t="s">
        <v>157</v>
      </c>
      <c r="C25" s="52"/>
      <c r="D25" s="53"/>
      <c r="E25" s="53"/>
      <c r="F25" s="53"/>
      <c r="G25" s="53" t="s">
        <v>35</v>
      </c>
      <c r="H25" s="53"/>
      <c r="I25" s="53"/>
      <c r="J25" s="53"/>
      <c r="K25" s="54"/>
      <c r="L25" s="54"/>
      <c r="M25" s="54"/>
      <c r="N25" s="230">
        <v>0</v>
      </c>
      <c r="O25" s="58"/>
      <c r="P25" s="57"/>
      <c r="R25" s="6">
        <v>0</v>
      </c>
      <c r="Y25" s="215"/>
    </row>
    <row r="26" spans="1:25" x14ac:dyDescent="0.15">
      <c r="A26" s="48" t="s">
        <v>158</v>
      </c>
      <c r="C26" s="52"/>
      <c r="D26" s="53"/>
      <c r="E26" s="53"/>
      <c r="F26" s="53" t="s">
        <v>159</v>
      </c>
      <c r="G26" s="53"/>
      <c r="H26" s="53"/>
      <c r="I26" s="53"/>
      <c r="J26" s="53"/>
      <c r="K26" s="54"/>
      <c r="L26" s="54"/>
      <c r="M26" s="54"/>
      <c r="N26" s="55">
        <v>30874948</v>
      </c>
      <c r="O26" s="58" t="s">
        <v>342</v>
      </c>
      <c r="P26" s="57"/>
      <c r="R26" s="6">
        <f>IF(COUNTIF(R27:R29,"-")=COUNTA(R27:R29),"-",SUM(R27:R29))</f>
        <v>30874948282</v>
      </c>
      <c r="Y26" s="215"/>
    </row>
    <row r="27" spans="1:25" x14ac:dyDescent="0.15">
      <c r="A27" s="48" t="s">
        <v>160</v>
      </c>
      <c r="C27" s="52"/>
      <c r="D27" s="53"/>
      <c r="E27" s="53"/>
      <c r="F27" s="54"/>
      <c r="G27" s="54" t="s">
        <v>161</v>
      </c>
      <c r="H27" s="54"/>
      <c r="I27" s="53"/>
      <c r="J27" s="53"/>
      <c r="K27" s="54"/>
      <c r="L27" s="54"/>
      <c r="M27" s="54"/>
      <c r="N27" s="55">
        <v>212933</v>
      </c>
      <c r="O27" s="58"/>
      <c r="P27" s="57"/>
      <c r="R27" s="6">
        <v>212933135</v>
      </c>
      <c r="Y27" s="215"/>
    </row>
    <row r="28" spans="1:25" x14ac:dyDescent="0.15">
      <c r="A28" s="48" t="s">
        <v>162</v>
      </c>
      <c r="C28" s="52"/>
      <c r="D28" s="53"/>
      <c r="E28" s="53"/>
      <c r="F28" s="54"/>
      <c r="G28" s="53" t="s">
        <v>163</v>
      </c>
      <c r="H28" s="53"/>
      <c r="I28" s="53"/>
      <c r="J28" s="53"/>
      <c r="K28" s="54"/>
      <c r="L28" s="54"/>
      <c r="M28" s="54"/>
      <c r="N28" s="55">
        <v>91946</v>
      </c>
      <c r="O28" s="58"/>
      <c r="P28" s="57"/>
      <c r="R28" s="6">
        <v>91945522</v>
      </c>
      <c r="Y28" s="215"/>
    </row>
    <row r="29" spans="1:25" x14ac:dyDescent="0.15">
      <c r="A29" s="48" t="s">
        <v>164</v>
      </c>
      <c r="C29" s="52"/>
      <c r="D29" s="53"/>
      <c r="E29" s="53"/>
      <c r="F29" s="54"/>
      <c r="G29" s="53" t="s">
        <v>35</v>
      </c>
      <c r="H29" s="53"/>
      <c r="I29" s="53"/>
      <c r="J29" s="53"/>
      <c r="K29" s="54"/>
      <c r="L29" s="54"/>
      <c r="M29" s="54"/>
      <c r="N29" s="55">
        <v>30570070</v>
      </c>
      <c r="O29" s="58"/>
      <c r="P29" s="57"/>
      <c r="R29" s="6">
        <v>30570069625</v>
      </c>
      <c r="Y29" s="215"/>
    </row>
    <row r="30" spans="1:25" x14ac:dyDescent="0.15">
      <c r="A30" s="48" t="s">
        <v>165</v>
      </c>
      <c r="C30" s="52"/>
      <c r="D30" s="53"/>
      <c r="E30" s="54" t="s">
        <v>166</v>
      </c>
      <c r="F30" s="54"/>
      <c r="G30" s="53"/>
      <c r="H30" s="53"/>
      <c r="I30" s="53"/>
      <c r="J30" s="53"/>
      <c r="K30" s="54"/>
      <c r="L30" s="54"/>
      <c r="M30" s="54"/>
      <c r="N30" s="55">
        <v>25106313</v>
      </c>
      <c r="O30" s="58"/>
      <c r="P30" s="57"/>
      <c r="R30" s="6">
        <f>IF(COUNTIF(R31:R34,"-")=COUNTA(R31:R34),"-",SUM(R31:R34))</f>
        <v>25106313421</v>
      </c>
      <c r="Y30" s="215"/>
    </row>
    <row r="31" spans="1:25" x14ac:dyDescent="0.15">
      <c r="A31" s="48" t="s">
        <v>167</v>
      </c>
      <c r="C31" s="52"/>
      <c r="D31" s="53"/>
      <c r="E31" s="53"/>
      <c r="F31" s="53" t="s">
        <v>168</v>
      </c>
      <c r="G31" s="53"/>
      <c r="H31" s="53"/>
      <c r="I31" s="53"/>
      <c r="J31" s="53"/>
      <c r="K31" s="54"/>
      <c r="L31" s="54"/>
      <c r="M31" s="54"/>
      <c r="N31" s="55">
        <v>18879947</v>
      </c>
      <c r="O31" s="58"/>
      <c r="P31" s="57"/>
      <c r="R31" s="6">
        <v>18879947271</v>
      </c>
      <c r="Y31" s="215"/>
    </row>
    <row r="32" spans="1:25" x14ac:dyDescent="0.15">
      <c r="A32" s="48" t="s">
        <v>169</v>
      </c>
      <c r="C32" s="52"/>
      <c r="D32" s="53"/>
      <c r="E32" s="53"/>
      <c r="F32" s="53" t="s">
        <v>170</v>
      </c>
      <c r="G32" s="53"/>
      <c r="H32" s="53"/>
      <c r="I32" s="53"/>
      <c r="J32" s="53"/>
      <c r="K32" s="54"/>
      <c r="L32" s="54"/>
      <c r="M32" s="54"/>
      <c r="N32" s="55">
        <v>4198594</v>
      </c>
      <c r="O32" s="58"/>
      <c r="P32" s="57"/>
      <c r="R32" s="6">
        <v>4198594254</v>
      </c>
      <c r="Y32" s="215"/>
    </row>
    <row r="33" spans="1:25" x14ac:dyDescent="0.15">
      <c r="A33" s="48" t="s">
        <v>171</v>
      </c>
      <c r="C33" s="52"/>
      <c r="D33" s="53"/>
      <c r="E33" s="53"/>
      <c r="F33" s="53" t="s">
        <v>172</v>
      </c>
      <c r="G33" s="53"/>
      <c r="H33" s="53"/>
      <c r="I33" s="53"/>
      <c r="J33" s="53"/>
      <c r="K33" s="54"/>
      <c r="L33" s="54"/>
      <c r="M33" s="54"/>
      <c r="N33" s="230">
        <v>0</v>
      </c>
      <c r="O33" s="58"/>
      <c r="P33" s="57"/>
      <c r="R33" s="6">
        <v>0</v>
      </c>
      <c r="Y33" s="215"/>
    </row>
    <row r="34" spans="1:25" x14ac:dyDescent="0.15">
      <c r="A34" s="48" t="s">
        <v>173</v>
      </c>
      <c r="C34" s="52"/>
      <c r="D34" s="53"/>
      <c r="E34" s="53"/>
      <c r="F34" s="53" t="s">
        <v>35</v>
      </c>
      <c r="G34" s="53"/>
      <c r="H34" s="53"/>
      <c r="I34" s="53"/>
      <c r="J34" s="53"/>
      <c r="K34" s="54"/>
      <c r="L34" s="54"/>
      <c r="M34" s="54"/>
      <c r="N34" s="55">
        <v>2027772</v>
      </c>
      <c r="O34" s="58"/>
      <c r="P34" s="57"/>
      <c r="R34" s="6">
        <v>2027771896</v>
      </c>
      <c r="Y34" s="215"/>
    </row>
    <row r="35" spans="1:25" x14ac:dyDescent="0.15">
      <c r="A35" s="48" t="s">
        <v>174</v>
      </c>
      <c r="C35" s="52"/>
      <c r="D35" s="53" t="s">
        <v>175</v>
      </c>
      <c r="E35" s="53"/>
      <c r="F35" s="53"/>
      <c r="G35" s="53"/>
      <c r="H35" s="53"/>
      <c r="I35" s="53"/>
      <c r="J35" s="53"/>
      <c r="K35" s="54"/>
      <c r="L35" s="54"/>
      <c r="M35" s="54"/>
      <c r="N35" s="55">
        <v>43548722</v>
      </c>
      <c r="O35" s="58"/>
      <c r="P35" s="57"/>
      <c r="R35" s="6">
        <f>IF(COUNTIF(R36:R37,"-")=COUNTA(R36:R37),"-",SUM(R36:R37))</f>
        <v>43548721839</v>
      </c>
      <c r="Y35" s="215"/>
    </row>
    <row r="36" spans="1:25" x14ac:dyDescent="0.15">
      <c r="A36" s="48" t="s">
        <v>176</v>
      </c>
      <c r="C36" s="52"/>
      <c r="D36" s="53"/>
      <c r="E36" s="53" t="s">
        <v>177</v>
      </c>
      <c r="F36" s="53"/>
      <c r="G36" s="53"/>
      <c r="H36" s="53"/>
      <c r="I36" s="53"/>
      <c r="J36" s="53"/>
      <c r="K36" s="59"/>
      <c r="L36" s="59"/>
      <c r="M36" s="59"/>
      <c r="N36" s="55">
        <v>1557755</v>
      </c>
      <c r="O36" s="58"/>
      <c r="P36" s="57"/>
      <c r="R36" s="6">
        <v>1557754501</v>
      </c>
      <c r="Y36" s="215"/>
    </row>
    <row r="37" spans="1:25" x14ac:dyDescent="0.15">
      <c r="A37" s="48" t="s">
        <v>178</v>
      </c>
      <c r="C37" s="52"/>
      <c r="D37" s="53"/>
      <c r="E37" s="53" t="s">
        <v>35</v>
      </c>
      <c r="F37" s="53"/>
      <c r="G37" s="54"/>
      <c r="H37" s="53"/>
      <c r="I37" s="53"/>
      <c r="J37" s="53"/>
      <c r="K37" s="59"/>
      <c r="L37" s="59"/>
      <c r="M37" s="59"/>
      <c r="N37" s="55">
        <v>41990967</v>
      </c>
      <c r="O37" s="58"/>
      <c r="P37" s="57"/>
      <c r="R37" s="6">
        <v>41990967338</v>
      </c>
      <c r="Y37" s="215"/>
    </row>
    <row r="38" spans="1:25" x14ac:dyDescent="0.15">
      <c r="A38" s="48" t="s">
        <v>134</v>
      </c>
      <c r="C38" s="60" t="s">
        <v>135</v>
      </c>
      <c r="D38" s="61"/>
      <c r="E38" s="61"/>
      <c r="F38" s="61"/>
      <c r="G38" s="61"/>
      <c r="H38" s="61"/>
      <c r="I38" s="61"/>
      <c r="J38" s="61"/>
      <c r="K38" s="62"/>
      <c r="L38" s="62"/>
      <c r="M38" s="62"/>
      <c r="N38" s="63">
        <v>-28299390</v>
      </c>
      <c r="O38" s="64"/>
      <c r="P38" s="57"/>
      <c r="R38" s="6">
        <f>IF(COUNTIF(R14:R35,"-")=COUNTA(R14:R35),"-",SUM(R35)-SUM(R14))</f>
        <v>-28299390153</v>
      </c>
      <c r="Y38" s="215"/>
    </row>
    <row r="39" spans="1:25" x14ac:dyDescent="0.15">
      <c r="A39" s="48" t="s">
        <v>181</v>
      </c>
      <c r="C39" s="52"/>
      <c r="D39" s="53" t="s">
        <v>182</v>
      </c>
      <c r="E39" s="53"/>
      <c r="F39" s="54"/>
      <c r="G39" s="53"/>
      <c r="H39" s="53"/>
      <c r="I39" s="53"/>
      <c r="J39" s="53"/>
      <c r="K39" s="54"/>
      <c r="L39" s="54"/>
      <c r="M39" s="54"/>
      <c r="N39" s="55">
        <v>324655</v>
      </c>
      <c r="O39" s="56" t="s">
        <v>342</v>
      </c>
      <c r="P39" s="57"/>
      <c r="R39" s="6">
        <f>IF(COUNTIF(R40:R44,"-")=COUNTA(R40:R44),"-",SUM(R40:R44))</f>
        <v>324655199</v>
      </c>
      <c r="Y39" s="215"/>
    </row>
    <row r="40" spans="1:25" x14ac:dyDescent="0.15">
      <c r="A40" s="48" t="s">
        <v>183</v>
      </c>
      <c r="C40" s="52"/>
      <c r="D40" s="53"/>
      <c r="E40" s="54" t="s">
        <v>184</v>
      </c>
      <c r="F40" s="54"/>
      <c r="G40" s="53"/>
      <c r="H40" s="53"/>
      <c r="I40" s="53"/>
      <c r="J40" s="53"/>
      <c r="K40" s="54"/>
      <c r="L40" s="54"/>
      <c r="M40" s="54"/>
      <c r="N40" s="230">
        <v>0</v>
      </c>
      <c r="O40" s="58"/>
      <c r="P40" s="57"/>
      <c r="R40" s="6">
        <v>0</v>
      </c>
      <c r="Y40" s="215"/>
    </row>
    <row r="41" spans="1:25" x14ac:dyDescent="0.15">
      <c r="A41" s="48" t="s">
        <v>185</v>
      </c>
      <c r="C41" s="52"/>
      <c r="D41" s="53"/>
      <c r="E41" s="54" t="s">
        <v>186</v>
      </c>
      <c r="F41" s="54"/>
      <c r="G41" s="53"/>
      <c r="H41" s="53"/>
      <c r="I41" s="53"/>
      <c r="J41" s="53"/>
      <c r="K41" s="54"/>
      <c r="L41" s="54"/>
      <c r="M41" s="54"/>
      <c r="N41" s="55">
        <v>9792</v>
      </c>
      <c r="O41" s="58"/>
      <c r="P41" s="57"/>
      <c r="R41" s="6">
        <v>9791635</v>
      </c>
      <c r="Y41" s="215"/>
    </row>
    <row r="42" spans="1:25" x14ac:dyDescent="0.15">
      <c r="A42" s="48" t="s">
        <v>187</v>
      </c>
      <c r="C42" s="52"/>
      <c r="D42" s="53"/>
      <c r="E42" s="54" t="s">
        <v>188</v>
      </c>
      <c r="F42" s="54"/>
      <c r="G42" s="53"/>
      <c r="H42" s="54"/>
      <c r="I42" s="53"/>
      <c r="J42" s="53"/>
      <c r="K42" s="54"/>
      <c r="L42" s="54"/>
      <c r="M42" s="54"/>
      <c r="N42" s="230">
        <v>0</v>
      </c>
      <c r="O42" s="58"/>
      <c r="P42" s="57"/>
      <c r="R42" s="6">
        <v>0</v>
      </c>
      <c r="Y42" s="215"/>
    </row>
    <row r="43" spans="1:25" x14ac:dyDescent="0.15">
      <c r="A43" s="48" t="s">
        <v>189</v>
      </c>
      <c r="C43" s="52"/>
      <c r="D43" s="53"/>
      <c r="E43" s="53" t="s">
        <v>190</v>
      </c>
      <c r="F43" s="53"/>
      <c r="G43" s="53"/>
      <c r="H43" s="53"/>
      <c r="I43" s="53"/>
      <c r="J43" s="53"/>
      <c r="K43" s="54"/>
      <c r="L43" s="54"/>
      <c r="M43" s="54"/>
      <c r="N43" s="230">
        <v>0</v>
      </c>
      <c r="O43" s="58"/>
      <c r="P43" s="57"/>
      <c r="R43" s="6">
        <v>0</v>
      </c>
      <c r="Y43" s="215"/>
    </row>
    <row r="44" spans="1:25" x14ac:dyDescent="0.15">
      <c r="A44" s="48" t="s">
        <v>191</v>
      </c>
      <c r="C44" s="52"/>
      <c r="D44" s="53"/>
      <c r="E44" s="53" t="s">
        <v>35</v>
      </c>
      <c r="F44" s="53"/>
      <c r="G44" s="53"/>
      <c r="H44" s="53"/>
      <c r="I44" s="53"/>
      <c r="J44" s="53"/>
      <c r="K44" s="54"/>
      <c r="L44" s="54"/>
      <c r="M44" s="54"/>
      <c r="N44" s="55">
        <v>314864</v>
      </c>
      <c r="O44" s="58"/>
      <c r="P44" s="57"/>
      <c r="R44" s="6">
        <v>314863564</v>
      </c>
      <c r="Y44" s="215"/>
    </row>
    <row r="45" spans="1:25" x14ac:dyDescent="0.15">
      <c r="A45" s="48" t="s">
        <v>192</v>
      </c>
      <c r="C45" s="52"/>
      <c r="D45" s="53" t="s">
        <v>193</v>
      </c>
      <c r="E45" s="53"/>
      <c r="F45" s="53"/>
      <c r="G45" s="53"/>
      <c r="H45" s="53"/>
      <c r="I45" s="53"/>
      <c r="J45" s="53"/>
      <c r="K45" s="59"/>
      <c r="L45" s="59"/>
      <c r="M45" s="59"/>
      <c r="N45" s="55">
        <v>345786</v>
      </c>
      <c r="O45" s="56" t="s">
        <v>342</v>
      </c>
      <c r="P45" s="57"/>
      <c r="R45" s="6">
        <f>IF(COUNTIF(R46:R47,"-")=COUNTA(R46:R47),"-",SUM(R46:R47))</f>
        <v>345785583</v>
      </c>
      <c r="Y45" s="215"/>
    </row>
    <row r="46" spans="1:25" x14ac:dyDescent="0.15">
      <c r="A46" s="48" t="s">
        <v>194</v>
      </c>
      <c r="C46" s="52"/>
      <c r="D46" s="53"/>
      <c r="E46" s="53" t="s">
        <v>195</v>
      </c>
      <c r="F46" s="53"/>
      <c r="G46" s="53"/>
      <c r="H46" s="53"/>
      <c r="I46" s="53"/>
      <c r="J46" s="53"/>
      <c r="K46" s="59"/>
      <c r="L46" s="59"/>
      <c r="M46" s="59"/>
      <c r="N46" s="55">
        <v>129</v>
      </c>
      <c r="O46" s="58"/>
      <c r="P46" s="57"/>
      <c r="R46" s="6">
        <v>129143</v>
      </c>
      <c r="Y46" s="215"/>
    </row>
    <row r="47" spans="1:25" ht="14.25" thickBot="1" x14ac:dyDescent="0.2">
      <c r="A47" s="48" t="s">
        <v>196</v>
      </c>
      <c r="C47" s="52"/>
      <c r="D47" s="53"/>
      <c r="E47" s="53" t="s">
        <v>35</v>
      </c>
      <c r="F47" s="53"/>
      <c r="G47" s="53"/>
      <c r="H47" s="53"/>
      <c r="I47" s="53"/>
      <c r="J47" s="53"/>
      <c r="K47" s="59"/>
      <c r="L47" s="59"/>
      <c r="M47" s="59"/>
      <c r="N47" s="55">
        <v>345656</v>
      </c>
      <c r="O47" s="58"/>
      <c r="P47" s="57"/>
      <c r="R47" s="6">
        <v>345656440</v>
      </c>
      <c r="Y47" s="215"/>
    </row>
    <row r="48" spans="1:25" ht="14.25" thickBot="1" x14ac:dyDescent="0.2">
      <c r="A48" s="48" t="s">
        <v>179</v>
      </c>
      <c r="C48" s="65" t="s">
        <v>180</v>
      </c>
      <c r="D48" s="66"/>
      <c r="E48" s="66"/>
      <c r="F48" s="66"/>
      <c r="G48" s="66"/>
      <c r="H48" s="66"/>
      <c r="I48" s="66"/>
      <c r="J48" s="66"/>
      <c r="K48" s="67"/>
      <c r="L48" s="67"/>
      <c r="M48" s="67"/>
      <c r="N48" s="68">
        <v>-28278260</v>
      </c>
      <c r="O48" s="69" t="s">
        <v>342</v>
      </c>
      <c r="P48" s="57"/>
      <c r="R48" s="6">
        <f>IF(COUNTIF(R38:R47,"-")=COUNTA(R38:R47),"-",SUM(R38,R45)-SUM(R39))</f>
        <v>-28278259769</v>
      </c>
      <c r="Y48" s="215"/>
    </row>
    <row r="49" spans="1:12" s="71" customFormat="1" ht="3.75" customHeight="1" x14ac:dyDescent="0.15">
      <c r="A49" s="70"/>
      <c r="C49" s="72"/>
      <c r="D49" s="72"/>
      <c r="E49" s="73"/>
      <c r="F49" s="73"/>
      <c r="G49" s="73"/>
      <c r="H49" s="73"/>
      <c r="I49" s="73"/>
      <c r="J49" s="74"/>
      <c r="K49" s="74"/>
      <c r="L49" s="74"/>
    </row>
    <row r="50" spans="1:12" s="71" customFormat="1" ht="15.6" customHeight="1" x14ac:dyDescent="0.15">
      <c r="A50" s="70"/>
      <c r="C50" s="75"/>
      <c r="D50" s="75" t="s">
        <v>322</v>
      </c>
      <c r="E50" s="76"/>
      <c r="F50" s="76"/>
      <c r="G50" s="76"/>
      <c r="H50" s="76"/>
      <c r="I50" s="76"/>
      <c r="J50" s="77"/>
      <c r="K50" s="77"/>
      <c r="L50" s="77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2"/>
  <sheetViews>
    <sheetView showGridLines="0" topLeftCell="B1" zoomScale="85" zoomScaleNormal="85" zoomScaleSheetLayoutView="100" workbookViewId="0">
      <selection activeCell="C9" sqref="C9:R9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1" spans="1:24" x14ac:dyDescent="0.15">
      <c r="C1" s="231" t="s">
        <v>332</v>
      </c>
      <c r="D1" s="231"/>
      <c r="E1" s="231"/>
      <c r="F1" s="231"/>
    </row>
    <row r="2" spans="1:24" x14ac:dyDescent="0.15">
      <c r="C2" s="231" t="s">
        <v>333</v>
      </c>
      <c r="D2" s="231"/>
      <c r="E2" s="231"/>
      <c r="F2" s="231"/>
    </row>
    <row r="3" spans="1:24" x14ac:dyDescent="0.15">
      <c r="C3" s="231" t="s">
        <v>334</v>
      </c>
      <c r="D3" s="231"/>
      <c r="E3" s="231"/>
      <c r="F3" s="231"/>
    </row>
    <row r="4" spans="1:24" x14ac:dyDescent="0.15">
      <c r="C4" s="231" t="s">
        <v>335</v>
      </c>
      <c r="D4" s="231"/>
      <c r="E4" s="231"/>
      <c r="F4" s="231"/>
    </row>
    <row r="5" spans="1:24" x14ac:dyDescent="0.15">
      <c r="C5" s="231" t="s">
        <v>336</v>
      </c>
      <c r="D5" s="231"/>
      <c r="E5" s="231"/>
      <c r="F5" s="231"/>
    </row>
    <row r="6" spans="1:24" x14ac:dyDescent="0.15">
      <c r="C6" s="231" t="s">
        <v>337</v>
      </c>
      <c r="D6" s="231"/>
      <c r="E6" s="231"/>
      <c r="F6" s="231"/>
    </row>
    <row r="7" spans="1:24" x14ac:dyDescent="0.15">
      <c r="C7" s="231" t="s">
        <v>338</v>
      </c>
      <c r="D7" s="231"/>
      <c r="E7" s="231"/>
      <c r="F7" s="231"/>
    </row>
    <row r="9" spans="1:24" ht="24" x14ac:dyDescent="0.25">
      <c r="B9" s="80"/>
      <c r="C9" s="278" t="s">
        <v>343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</row>
    <row r="10" spans="1:24" ht="17.25" x14ac:dyDescent="0.2">
      <c r="B10" s="82"/>
      <c r="C10" s="279" t="s">
        <v>344</v>
      </c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</row>
    <row r="11" spans="1:24" ht="17.25" x14ac:dyDescent="0.2">
      <c r="B11" s="82"/>
      <c r="C11" s="279" t="s">
        <v>353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</row>
    <row r="12" spans="1:24" ht="15.75" customHeight="1" thickBot="1" x14ac:dyDescent="0.2">
      <c r="B12" s="83"/>
      <c r="C12" s="84"/>
      <c r="D12" s="84"/>
      <c r="E12" s="84"/>
      <c r="F12" s="84"/>
      <c r="G12" s="84"/>
      <c r="H12" s="84"/>
      <c r="I12" s="84"/>
      <c r="J12" s="85"/>
      <c r="K12" s="84"/>
      <c r="L12" s="85"/>
      <c r="M12" s="84"/>
      <c r="N12" s="84"/>
      <c r="O12" s="84"/>
      <c r="P12" s="216" t="s">
        <v>339</v>
      </c>
      <c r="Q12" s="84"/>
      <c r="R12" s="85"/>
    </row>
    <row r="13" spans="1:24" ht="12.75" customHeight="1" x14ac:dyDescent="0.15">
      <c r="B13" s="86"/>
      <c r="C13" s="280" t="s">
        <v>0</v>
      </c>
      <c r="D13" s="281"/>
      <c r="E13" s="281"/>
      <c r="F13" s="281"/>
      <c r="G13" s="281"/>
      <c r="H13" s="281"/>
      <c r="I13" s="281"/>
      <c r="J13" s="282"/>
      <c r="K13" s="286" t="s">
        <v>323</v>
      </c>
      <c r="L13" s="281"/>
      <c r="M13" s="87"/>
      <c r="N13" s="87"/>
      <c r="O13" s="87"/>
      <c r="P13" s="88"/>
      <c r="Q13" s="87"/>
      <c r="R13" s="88"/>
    </row>
    <row r="14" spans="1:24" ht="29.25" customHeight="1" thickBot="1" x14ac:dyDescent="0.2">
      <c r="A14" s="79" t="s">
        <v>315</v>
      </c>
      <c r="B14" s="86"/>
      <c r="C14" s="283"/>
      <c r="D14" s="284"/>
      <c r="E14" s="284"/>
      <c r="F14" s="284"/>
      <c r="G14" s="284"/>
      <c r="H14" s="284"/>
      <c r="I14" s="284"/>
      <c r="J14" s="285"/>
      <c r="K14" s="287"/>
      <c r="L14" s="284"/>
      <c r="M14" s="288" t="s">
        <v>324</v>
      </c>
      <c r="N14" s="289"/>
      <c r="O14" s="288" t="s">
        <v>325</v>
      </c>
      <c r="P14" s="290"/>
      <c r="Q14" s="291" t="s">
        <v>133</v>
      </c>
      <c r="R14" s="292"/>
    </row>
    <row r="15" spans="1:24" ht="15.95" customHeight="1" x14ac:dyDescent="0.15">
      <c r="A15" s="79" t="s">
        <v>197</v>
      </c>
      <c r="B15" s="89"/>
      <c r="C15" s="90" t="s">
        <v>198</v>
      </c>
      <c r="D15" s="91"/>
      <c r="E15" s="91"/>
      <c r="F15" s="91"/>
      <c r="G15" s="91"/>
      <c r="H15" s="91"/>
      <c r="I15" s="91"/>
      <c r="J15" s="92"/>
      <c r="K15" s="93">
        <v>120975629</v>
      </c>
      <c r="L15" s="94"/>
      <c r="M15" s="93">
        <v>149541063</v>
      </c>
      <c r="N15" s="95"/>
      <c r="O15" s="93">
        <v>-28565434</v>
      </c>
      <c r="P15" s="97"/>
      <c r="Q15" s="96" t="s">
        <v>345</v>
      </c>
      <c r="R15" s="97"/>
      <c r="U15" s="219">
        <f t="shared" ref="U15:U20" si="0">IF(COUNTIF(V15:X15,"-")=COUNTA(V15:X15),"-",SUM(V15:X15))</f>
        <v>120975629427</v>
      </c>
      <c r="V15" s="219">
        <v>149541062983</v>
      </c>
      <c r="W15" s="219">
        <v>-28565433556</v>
      </c>
      <c r="X15" s="219" t="s">
        <v>11</v>
      </c>
    </row>
    <row r="16" spans="1:24" ht="15.95" customHeight="1" x14ac:dyDescent="0.15">
      <c r="A16" s="79" t="s">
        <v>199</v>
      </c>
      <c r="B16" s="89"/>
      <c r="C16" s="24"/>
      <c r="D16" s="19" t="s">
        <v>200</v>
      </c>
      <c r="E16" s="19"/>
      <c r="F16" s="19"/>
      <c r="G16" s="19"/>
      <c r="H16" s="19"/>
      <c r="I16" s="19"/>
      <c r="J16" s="98"/>
      <c r="K16" s="99">
        <v>-28278260</v>
      </c>
      <c r="L16" s="100"/>
      <c r="M16" s="269"/>
      <c r="N16" s="270"/>
      <c r="O16" s="99">
        <v>-28278260</v>
      </c>
      <c r="P16" s="105"/>
      <c r="Q16" s="102" t="s">
        <v>346</v>
      </c>
      <c r="R16" s="103"/>
      <c r="U16" s="219">
        <f t="shared" si="0"/>
        <v>-28278259769</v>
      </c>
      <c r="V16" s="219" t="s">
        <v>11</v>
      </c>
      <c r="W16" s="219">
        <v>-28278259769</v>
      </c>
      <c r="X16" s="219" t="s">
        <v>11</v>
      </c>
    </row>
    <row r="17" spans="1:24" ht="15.95" customHeight="1" x14ac:dyDescent="0.15">
      <c r="A17" s="79" t="s">
        <v>201</v>
      </c>
      <c r="B17" s="86"/>
      <c r="C17" s="104"/>
      <c r="D17" s="98" t="s">
        <v>202</v>
      </c>
      <c r="E17" s="98"/>
      <c r="F17" s="98"/>
      <c r="G17" s="98"/>
      <c r="H17" s="98"/>
      <c r="I17" s="98"/>
      <c r="J17" s="98"/>
      <c r="K17" s="99">
        <v>32247591</v>
      </c>
      <c r="L17" s="100"/>
      <c r="M17" s="266"/>
      <c r="N17" s="271"/>
      <c r="O17" s="99">
        <v>32247591</v>
      </c>
      <c r="P17" s="105"/>
      <c r="Q17" s="102" t="s">
        <v>11</v>
      </c>
      <c r="R17" s="105"/>
      <c r="U17" s="219">
        <f t="shared" si="0"/>
        <v>32247590956</v>
      </c>
      <c r="V17" s="219" t="s">
        <v>11</v>
      </c>
      <c r="W17" s="219">
        <f>IF(COUNTIF(W18:W19,"-")=COUNTA(W18:W19),"-",SUM(W18:W19))</f>
        <v>32247590956</v>
      </c>
      <c r="X17" s="219" t="s">
        <v>11</v>
      </c>
    </row>
    <row r="18" spans="1:24" ht="15.95" customHeight="1" x14ac:dyDescent="0.15">
      <c r="A18" s="79" t="s">
        <v>203</v>
      </c>
      <c r="B18" s="86"/>
      <c r="C18" s="106"/>
      <c r="D18" s="98"/>
      <c r="E18" s="107" t="s">
        <v>204</v>
      </c>
      <c r="F18" s="107"/>
      <c r="G18" s="107"/>
      <c r="H18" s="107"/>
      <c r="I18" s="107"/>
      <c r="J18" s="98"/>
      <c r="K18" s="99">
        <v>18861712</v>
      </c>
      <c r="L18" s="100"/>
      <c r="M18" s="266"/>
      <c r="N18" s="271"/>
      <c r="O18" s="99">
        <v>18861712</v>
      </c>
      <c r="P18" s="105"/>
      <c r="Q18" s="102" t="s">
        <v>346</v>
      </c>
      <c r="R18" s="105"/>
      <c r="U18" s="219">
        <f t="shared" si="0"/>
        <v>18861712388</v>
      </c>
      <c r="V18" s="219" t="s">
        <v>11</v>
      </c>
      <c r="W18" s="219">
        <v>18861712388</v>
      </c>
      <c r="X18" s="219" t="s">
        <v>11</v>
      </c>
    </row>
    <row r="19" spans="1:24" ht="15.95" customHeight="1" x14ac:dyDescent="0.15">
      <c r="A19" s="79" t="s">
        <v>205</v>
      </c>
      <c r="B19" s="86"/>
      <c r="C19" s="108"/>
      <c r="D19" s="109"/>
      <c r="E19" s="109" t="s">
        <v>206</v>
      </c>
      <c r="F19" s="109"/>
      <c r="G19" s="109"/>
      <c r="H19" s="109"/>
      <c r="I19" s="109"/>
      <c r="J19" s="110"/>
      <c r="K19" s="111">
        <v>13385879</v>
      </c>
      <c r="L19" s="112"/>
      <c r="M19" s="272"/>
      <c r="N19" s="273"/>
      <c r="O19" s="111">
        <v>13385879</v>
      </c>
      <c r="P19" s="115"/>
      <c r="Q19" s="114" t="s">
        <v>346</v>
      </c>
      <c r="R19" s="115"/>
      <c r="U19" s="219">
        <f t="shared" si="0"/>
        <v>13385878568</v>
      </c>
      <c r="V19" s="219" t="s">
        <v>11</v>
      </c>
      <c r="W19" s="219">
        <v>13385878568</v>
      </c>
      <c r="X19" s="219" t="s">
        <v>11</v>
      </c>
    </row>
    <row r="20" spans="1:24" ht="15.95" customHeight="1" x14ac:dyDescent="0.15">
      <c r="A20" s="79" t="s">
        <v>207</v>
      </c>
      <c r="B20" s="86"/>
      <c r="C20" s="116"/>
      <c r="D20" s="117" t="s">
        <v>208</v>
      </c>
      <c r="E20" s="118"/>
      <c r="F20" s="117"/>
      <c r="G20" s="117"/>
      <c r="H20" s="117"/>
      <c r="I20" s="117"/>
      <c r="J20" s="119"/>
      <c r="K20" s="120">
        <v>3969331</v>
      </c>
      <c r="L20" s="121"/>
      <c r="M20" s="274"/>
      <c r="N20" s="275"/>
      <c r="O20" s="120">
        <v>3969331</v>
      </c>
      <c r="P20" s="123"/>
      <c r="Q20" s="122" t="s">
        <v>11</v>
      </c>
      <c r="R20" s="123"/>
      <c r="U20" s="219">
        <f t="shared" si="0"/>
        <v>3969331187</v>
      </c>
      <c r="V20" s="219" t="s">
        <v>11</v>
      </c>
      <c r="W20" s="219">
        <f>IF(COUNTIF(W16:W17,"-")=COUNTA(W16:W17),"-",SUM(W16:W17))</f>
        <v>3969331187</v>
      </c>
      <c r="X20" s="219" t="s">
        <v>11</v>
      </c>
    </row>
    <row r="21" spans="1:24" ht="15.95" customHeight="1" x14ac:dyDescent="0.15">
      <c r="A21" s="79" t="s">
        <v>209</v>
      </c>
      <c r="B21" s="86"/>
      <c r="C21" s="24"/>
      <c r="D21" s="124" t="s">
        <v>326</v>
      </c>
      <c r="E21" s="124"/>
      <c r="F21" s="124"/>
      <c r="G21" s="107"/>
      <c r="H21" s="107"/>
      <c r="I21" s="107"/>
      <c r="J21" s="98"/>
      <c r="K21" s="262"/>
      <c r="L21" s="263"/>
      <c r="M21" s="99">
        <v>-436847</v>
      </c>
      <c r="N21" s="101"/>
      <c r="O21" s="99">
        <v>436847</v>
      </c>
      <c r="P21" s="105"/>
      <c r="Q21" s="276" t="s">
        <v>11</v>
      </c>
      <c r="R21" s="277"/>
      <c r="U21" s="219">
        <v>0</v>
      </c>
      <c r="V21" s="219">
        <f>IF(COUNTA(V22:V25)=COUNTIF(V22:V25,"-"),"-",SUM(V22,V24,V23,V25))</f>
        <v>-436847340</v>
      </c>
      <c r="W21" s="219">
        <f>IF(COUNTA(W22:W25)=COUNTIF(W22:W25,"-"),"-",SUM(W22,W24,W23,W25))</f>
        <v>436847340</v>
      </c>
      <c r="X21" s="219" t="s">
        <v>11</v>
      </c>
    </row>
    <row r="22" spans="1:24" ht="15.95" customHeight="1" x14ac:dyDescent="0.15">
      <c r="A22" s="79" t="s">
        <v>210</v>
      </c>
      <c r="B22" s="86"/>
      <c r="C22" s="24"/>
      <c r="D22" s="124"/>
      <c r="E22" s="124" t="s">
        <v>211</v>
      </c>
      <c r="F22" s="107"/>
      <c r="G22" s="107"/>
      <c r="H22" s="107"/>
      <c r="I22" s="107"/>
      <c r="J22" s="98"/>
      <c r="K22" s="262"/>
      <c r="L22" s="263"/>
      <c r="M22" s="99">
        <v>3974383</v>
      </c>
      <c r="N22" s="101"/>
      <c r="O22" s="99">
        <v>-3974383</v>
      </c>
      <c r="P22" s="105"/>
      <c r="Q22" s="264" t="s">
        <v>11</v>
      </c>
      <c r="R22" s="265"/>
      <c r="U22" s="219">
        <v>0</v>
      </c>
      <c r="V22" s="219">
        <v>3974383100</v>
      </c>
      <c r="W22" s="219">
        <v>-3974383100</v>
      </c>
      <c r="X22" s="219" t="s">
        <v>11</v>
      </c>
    </row>
    <row r="23" spans="1:24" ht="15.95" customHeight="1" x14ac:dyDescent="0.15">
      <c r="A23" s="79" t="s">
        <v>212</v>
      </c>
      <c r="B23" s="86"/>
      <c r="C23" s="24"/>
      <c r="D23" s="124"/>
      <c r="E23" s="124" t="s">
        <v>213</v>
      </c>
      <c r="F23" s="124"/>
      <c r="G23" s="107"/>
      <c r="H23" s="107"/>
      <c r="I23" s="107"/>
      <c r="J23" s="98"/>
      <c r="K23" s="262"/>
      <c r="L23" s="263"/>
      <c r="M23" s="99">
        <v>-4912033</v>
      </c>
      <c r="N23" s="101"/>
      <c r="O23" s="99">
        <v>4912033</v>
      </c>
      <c r="P23" s="105"/>
      <c r="Q23" s="264" t="s">
        <v>11</v>
      </c>
      <c r="R23" s="265"/>
      <c r="U23" s="219">
        <v>0</v>
      </c>
      <c r="V23" s="219">
        <v>-4912033085</v>
      </c>
      <c r="W23" s="219">
        <v>4912033085</v>
      </c>
      <c r="X23" s="219" t="s">
        <v>11</v>
      </c>
    </row>
    <row r="24" spans="1:24" ht="15.95" customHeight="1" x14ac:dyDescent="0.15">
      <c r="A24" s="79" t="s">
        <v>214</v>
      </c>
      <c r="B24" s="86"/>
      <c r="C24" s="24"/>
      <c r="D24" s="124"/>
      <c r="E24" s="124" t="s">
        <v>215</v>
      </c>
      <c r="F24" s="124"/>
      <c r="G24" s="107"/>
      <c r="H24" s="107"/>
      <c r="I24" s="107"/>
      <c r="J24" s="98"/>
      <c r="K24" s="262"/>
      <c r="L24" s="263"/>
      <c r="M24" s="99">
        <v>2603527</v>
      </c>
      <c r="N24" s="101"/>
      <c r="O24" s="99">
        <v>-2603527</v>
      </c>
      <c r="P24" s="105"/>
      <c r="Q24" s="264" t="s">
        <v>11</v>
      </c>
      <c r="R24" s="265"/>
      <c r="U24" s="219">
        <v>0</v>
      </c>
      <c r="V24" s="219">
        <v>2603526754</v>
      </c>
      <c r="W24" s="219">
        <v>-2603526754</v>
      </c>
      <c r="X24" s="219" t="s">
        <v>11</v>
      </c>
    </row>
    <row r="25" spans="1:24" ht="15.95" customHeight="1" x14ac:dyDescent="0.15">
      <c r="A25" s="79" t="s">
        <v>216</v>
      </c>
      <c r="B25" s="86"/>
      <c r="C25" s="24"/>
      <c r="D25" s="124"/>
      <c r="E25" s="124" t="s">
        <v>217</v>
      </c>
      <c r="F25" s="124"/>
      <c r="G25" s="107"/>
      <c r="H25" s="20"/>
      <c r="I25" s="107"/>
      <c r="J25" s="98"/>
      <c r="K25" s="262"/>
      <c r="L25" s="263"/>
      <c r="M25" s="99">
        <v>-2102724</v>
      </c>
      <c r="N25" s="101"/>
      <c r="O25" s="99">
        <v>2102724</v>
      </c>
      <c r="P25" s="105"/>
      <c r="Q25" s="264" t="s">
        <v>11</v>
      </c>
      <c r="R25" s="265"/>
      <c r="U25" s="219">
        <v>0</v>
      </c>
      <c r="V25" s="219">
        <v>-2102724109</v>
      </c>
      <c r="W25" s="219">
        <v>2102724109</v>
      </c>
      <c r="X25" s="219" t="s">
        <v>11</v>
      </c>
    </row>
    <row r="26" spans="1:24" ht="15.95" customHeight="1" x14ac:dyDescent="0.15">
      <c r="A26" s="79" t="s">
        <v>218</v>
      </c>
      <c r="B26" s="86"/>
      <c r="C26" s="24"/>
      <c r="D26" s="124" t="s">
        <v>219</v>
      </c>
      <c r="E26" s="107"/>
      <c r="F26" s="107"/>
      <c r="G26" s="107"/>
      <c r="H26" s="107"/>
      <c r="I26" s="107"/>
      <c r="J26" s="98"/>
      <c r="K26" s="99">
        <v>-372</v>
      </c>
      <c r="L26" s="100"/>
      <c r="M26" s="99">
        <v>-372</v>
      </c>
      <c r="N26" s="101"/>
      <c r="O26" s="266"/>
      <c r="P26" s="267"/>
      <c r="Q26" s="268" t="s">
        <v>11</v>
      </c>
      <c r="R26" s="267"/>
      <c r="U26" s="219">
        <f>IF(COUNTIF(V26:X26,"-")=COUNTA(V26:X26),"-",SUM(V26:X26))</f>
        <v>-371616</v>
      </c>
      <c r="V26" s="219">
        <v>-371616</v>
      </c>
      <c r="W26" s="219" t="s">
        <v>11</v>
      </c>
      <c r="X26" s="219" t="s">
        <v>11</v>
      </c>
    </row>
    <row r="27" spans="1:24" ht="15.95" customHeight="1" x14ac:dyDescent="0.15">
      <c r="A27" s="79" t="s">
        <v>220</v>
      </c>
      <c r="B27" s="86"/>
      <c r="C27" s="24"/>
      <c r="D27" s="124" t="s">
        <v>221</v>
      </c>
      <c r="E27" s="124"/>
      <c r="F27" s="107"/>
      <c r="G27" s="107"/>
      <c r="H27" s="107"/>
      <c r="I27" s="107"/>
      <c r="J27" s="98"/>
      <c r="K27" s="99">
        <v>21602</v>
      </c>
      <c r="L27" s="100"/>
      <c r="M27" s="99">
        <v>21602</v>
      </c>
      <c r="N27" s="101"/>
      <c r="O27" s="266"/>
      <c r="P27" s="267"/>
      <c r="Q27" s="268" t="s">
        <v>11</v>
      </c>
      <c r="R27" s="267"/>
      <c r="U27" s="219">
        <f>IF(COUNTIF(V27:X27,"-")=COUNTA(V27:X27),"-",SUM(V27:X27))</f>
        <v>21601815</v>
      </c>
      <c r="V27" s="219">
        <v>21601815</v>
      </c>
      <c r="W27" s="219" t="s">
        <v>11</v>
      </c>
      <c r="X27" s="219" t="s">
        <v>11</v>
      </c>
    </row>
    <row r="28" spans="1:24" ht="15.95" customHeight="1" x14ac:dyDescent="0.15">
      <c r="A28" s="79" t="s">
        <v>223</v>
      </c>
      <c r="B28" s="86"/>
      <c r="C28" s="108"/>
      <c r="D28" s="109" t="s">
        <v>35</v>
      </c>
      <c r="E28" s="109"/>
      <c r="F28" s="109"/>
      <c r="G28" s="125"/>
      <c r="H28" s="125"/>
      <c r="I28" s="125"/>
      <c r="J28" s="110"/>
      <c r="K28" s="111">
        <v>77475</v>
      </c>
      <c r="L28" s="112"/>
      <c r="M28" s="111">
        <v>45346</v>
      </c>
      <c r="N28" s="113"/>
      <c r="O28" s="111">
        <v>32129</v>
      </c>
      <c r="P28" s="115"/>
      <c r="Q28" s="260" t="s">
        <v>11</v>
      </c>
      <c r="R28" s="261"/>
      <c r="S28" s="126"/>
      <c r="U28" s="219">
        <f>IF(COUNTIF(V28:X28,"-")=COUNTA(V28:X28),"-",SUM(V28:X28))</f>
        <v>77474763</v>
      </c>
      <c r="V28" s="219">
        <v>45346238</v>
      </c>
      <c r="W28" s="219">
        <v>32128525</v>
      </c>
      <c r="X28" s="219" t="s">
        <v>11</v>
      </c>
    </row>
    <row r="29" spans="1:24" ht="15.95" customHeight="1" thickBot="1" x14ac:dyDescent="0.2">
      <c r="A29" s="79" t="s">
        <v>224</v>
      </c>
      <c r="B29" s="86"/>
      <c r="C29" s="127"/>
      <c r="D29" s="128" t="s">
        <v>225</v>
      </c>
      <c r="E29" s="128"/>
      <c r="F29" s="129"/>
      <c r="G29" s="129"/>
      <c r="H29" s="130"/>
      <c r="I29" s="129"/>
      <c r="J29" s="131"/>
      <c r="K29" s="132">
        <v>4068036</v>
      </c>
      <c r="L29" s="133"/>
      <c r="M29" s="132">
        <v>-370271</v>
      </c>
      <c r="N29" s="134"/>
      <c r="O29" s="132">
        <v>4438307</v>
      </c>
      <c r="P29" s="217"/>
      <c r="Q29" s="135" t="s">
        <v>11</v>
      </c>
      <c r="R29" s="136"/>
      <c r="S29" s="126"/>
      <c r="U29" s="219">
        <f>IF(COUNTIF(V29:X29,"-")=COUNTA(V29:X29),"-",SUM(V29:X29))</f>
        <v>4068036149</v>
      </c>
      <c r="V29" s="219">
        <f>IF(AND(V21="-",COUNTIF(V26:V27,"-")=COUNTA(V26:V27),V28="-"),"-",SUM(V21,V26:V27,V28))</f>
        <v>-370270903</v>
      </c>
      <c r="W29" s="219">
        <f>IF(AND(W20="-",W21="-",COUNTIF(W26:W27,"-")=COUNTA(W26:W27),W28="-"),"-",SUM(W20,W21,W26:W27,W28))</f>
        <v>4438307052</v>
      </c>
      <c r="X29" s="219" t="s">
        <v>11</v>
      </c>
    </row>
    <row r="30" spans="1:24" ht="15.95" customHeight="1" thickBot="1" x14ac:dyDescent="0.2">
      <c r="A30" s="79" t="s">
        <v>226</v>
      </c>
      <c r="B30" s="86"/>
      <c r="C30" s="137" t="s">
        <v>227</v>
      </c>
      <c r="D30" s="138"/>
      <c r="E30" s="138"/>
      <c r="F30" s="138"/>
      <c r="G30" s="139"/>
      <c r="H30" s="139"/>
      <c r="I30" s="139"/>
      <c r="J30" s="140"/>
      <c r="K30" s="141">
        <v>125043666</v>
      </c>
      <c r="L30" s="142" t="s">
        <v>342</v>
      </c>
      <c r="M30" s="141">
        <v>149170792</v>
      </c>
      <c r="N30" s="143"/>
      <c r="O30" s="141">
        <v>-24127127</v>
      </c>
      <c r="P30" s="218"/>
      <c r="Q30" s="144" t="s">
        <v>11</v>
      </c>
      <c r="R30" s="145"/>
      <c r="S30" s="126"/>
      <c r="U30" s="219">
        <f>IF(COUNTIF(V30:X30,"-")=COUNTA(V30:X30),"-",SUM(V30:X30))</f>
        <v>125043665576</v>
      </c>
      <c r="V30" s="219">
        <v>149170792080</v>
      </c>
      <c r="W30" s="219">
        <v>-24127126504</v>
      </c>
      <c r="X30" s="219" t="s">
        <v>11</v>
      </c>
    </row>
    <row r="31" spans="1:24" ht="6.75" customHeight="1" x14ac:dyDescent="0.15">
      <c r="B31" s="86"/>
      <c r="C31" s="146"/>
      <c r="D31" s="147"/>
      <c r="E31" s="147"/>
      <c r="F31" s="147"/>
      <c r="G31" s="147"/>
      <c r="H31" s="147"/>
      <c r="I31" s="147"/>
      <c r="J31" s="147"/>
      <c r="K31" s="86"/>
      <c r="L31" s="86"/>
      <c r="M31" s="86"/>
      <c r="N31" s="86"/>
      <c r="O31" s="86"/>
      <c r="P31" s="86"/>
      <c r="Q31" s="86"/>
      <c r="R31" s="19"/>
      <c r="S31" s="126"/>
    </row>
    <row r="32" spans="1:24" ht="15.6" customHeight="1" x14ac:dyDescent="0.15">
      <c r="B32" s="86"/>
      <c r="C32" s="148"/>
      <c r="D32" s="149" t="s">
        <v>322</v>
      </c>
      <c r="F32" s="150"/>
      <c r="G32" s="151"/>
      <c r="H32" s="150"/>
      <c r="I32" s="150"/>
      <c r="J32" s="148"/>
      <c r="K32" s="86"/>
      <c r="L32" s="86"/>
      <c r="M32" s="86"/>
      <c r="N32" s="86"/>
      <c r="O32" s="86"/>
      <c r="P32" s="86"/>
      <c r="Q32" s="86"/>
      <c r="R32" s="19"/>
      <c r="S32" s="126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9"/>
  <sheetViews>
    <sheetView topLeftCell="B7" zoomScale="85" zoomScaleNormal="85" workbookViewId="0">
      <selection activeCell="C9" sqref="C9:N9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25" x14ac:dyDescent="0.15">
      <c r="C1" s="232" t="s">
        <v>332</v>
      </c>
      <c r="D1" s="232"/>
      <c r="E1" s="232"/>
      <c r="F1" s="232"/>
      <c r="G1" s="232"/>
    </row>
    <row r="2" spans="1:25" x14ac:dyDescent="0.15">
      <c r="C2" s="232" t="s">
        <v>333</v>
      </c>
      <c r="D2" s="232"/>
      <c r="E2" s="232"/>
      <c r="F2" s="232"/>
      <c r="G2" s="232"/>
    </row>
    <row r="3" spans="1:25" x14ac:dyDescent="0.15">
      <c r="C3" s="232" t="s">
        <v>334</v>
      </c>
      <c r="D3" s="232"/>
      <c r="E3" s="232"/>
      <c r="F3" s="232"/>
      <c r="G3" s="232"/>
    </row>
    <row r="4" spans="1:25" x14ac:dyDescent="0.15">
      <c r="C4" s="232" t="s">
        <v>335</v>
      </c>
      <c r="D4" s="232"/>
      <c r="E4" s="232"/>
      <c r="F4" s="232"/>
      <c r="G4" s="232"/>
    </row>
    <row r="5" spans="1:25" x14ac:dyDescent="0.15">
      <c r="C5" s="232" t="s">
        <v>336</v>
      </c>
      <c r="D5" s="232"/>
      <c r="E5" s="232"/>
      <c r="F5" s="232"/>
      <c r="G5" s="232"/>
    </row>
    <row r="6" spans="1:25" x14ac:dyDescent="0.15">
      <c r="C6" s="232" t="s">
        <v>337</v>
      </c>
      <c r="D6" s="232"/>
      <c r="E6" s="232"/>
      <c r="F6" s="232"/>
      <c r="G6" s="232"/>
    </row>
    <row r="7" spans="1:25" x14ac:dyDescent="0.15">
      <c r="C7" s="232" t="s">
        <v>338</v>
      </c>
      <c r="D7" s="232"/>
      <c r="E7" s="232"/>
      <c r="F7" s="232"/>
      <c r="G7" s="232"/>
    </row>
    <row r="8" spans="1:25" s="47" customFormat="1" x14ac:dyDescent="0.15">
      <c r="A8" s="1"/>
      <c r="B8" s="152"/>
      <c r="C8" s="152"/>
      <c r="D8" s="46"/>
      <c r="E8" s="46"/>
      <c r="F8" s="46"/>
      <c r="G8" s="46"/>
      <c r="H8" s="46"/>
      <c r="I8" s="3"/>
      <c r="J8" s="3"/>
      <c r="K8" s="3"/>
      <c r="L8" s="3"/>
      <c r="M8" s="3"/>
      <c r="N8" s="3"/>
    </row>
    <row r="9" spans="1:25" s="47" customFormat="1" ht="24" x14ac:dyDescent="0.15">
      <c r="A9" s="1"/>
      <c r="B9" s="153"/>
      <c r="C9" s="302" t="s">
        <v>347</v>
      </c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</row>
    <row r="10" spans="1:25" s="47" customFormat="1" ht="14.25" x14ac:dyDescent="0.15">
      <c r="A10" s="154"/>
      <c r="B10" s="155"/>
      <c r="C10" s="303" t="s">
        <v>341</v>
      </c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</row>
    <row r="11" spans="1:25" s="47" customFormat="1" ht="14.25" x14ac:dyDescent="0.15">
      <c r="A11" s="154"/>
      <c r="B11" s="155"/>
      <c r="C11" s="303" t="s">
        <v>353</v>
      </c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</row>
    <row r="12" spans="1:25" s="47" customFormat="1" ht="14.25" thickBot="1" x14ac:dyDescent="0.2">
      <c r="A12" s="154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 t="s">
        <v>339</v>
      </c>
    </row>
    <row r="13" spans="1:25" s="47" customFormat="1" x14ac:dyDescent="0.15">
      <c r="A13" s="154"/>
      <c r="B13" s="155"/>
      <c r="C13" s="304" t="s">
        <v>0</v>
      </c>
      <c r="D13" s="305"/>
      <c r="E13" s="305"/>
      <c r="F13" s="305"/>
      <c r="G13" s="305"/>
      <c r="H13" s="305"/>
      <c r="I13" s="305"/>
      <c r="J13" s="306"/>
      <c r="K13" s="306"/>
      <c r="L13" s="307"/>
      <c r="M13" s="311" t="s">
        <v>317</v>
      </c>
      <c r="N13" s="312"/>
    </row>
    <row r="14" spans="1:25" s="47" customFormat="1" ht="14.25" thickBot="1" x14ac:dyDescent="0.2">
      <c r="A14" s="154" t="s">
        <v>315</v>
      </c>
      <c r="B14" s="155"/>
      <c r="C14" s="308"/>
      <c r="D14" s="309"/>
      <c r="E14" s="309"/>
      <c r="F14" s="309"/>
      <c r="G14" s="309"/>
      <c r="H14" s="309"/>
      <c r="I14" s="309"/>
      <c r="J14" s="309"/>
      <c r="K14" s="309"/>
      <c r="L14" s="310"/>
      <c r="M14" s="313"/>
      <c r="N14" s="314"/>
    </row>
    <row r="15" spans="1:25" s="47" customFormat="1" x14ac:dyDescent="0.15">
      <c r="A15" s="158"/>
      <c r="B15" s="159"/>
      <c r="C15" s="160" t="s">
        <v>327</v>
      </c>
      <c r="D15" s="161"/>
      <c r="E15" s="161"/>
      <c r="F15" s="162"/>
      <c r="G15" s="162"/>
      <c r="H15" s="163"/>
      <c r="I15" s="162"/>
      <c r="J15" s="163"/>
      <c r="K15" s="163"/>
      <c r="L15" s="164"/>
      <c r="M15" s="165"/>
      <c r="N15" s="166"/>
      <c r="Y15" s="220"/>
    </row>
    <row r="16" spans="1:25" s="47" customFormat="1" x14ac:dyDescent="0.15">
      <c r="A16" s="1" t="s">
        <v>230</v>
      </c>
      <c r="B16" s="3"/>
      <c r="C16" s="167"/>
      <c r="D16" s="168" t="s">
        <v>231</v>
      </c>
      <c r="E16" s="168"/>
      <c r="F16" s="169"/>
      <c r="G16" s="169"/>
      <c r="H16" s="156"/>
      <c r="I16" s="169"/>
      <c r="J16" s="156"/>
      <c r="K16" s="156"/>
      <c r="L16" s="170"/>
      <c r="M16" s="171">
        <v>69526643</v>
      </c>
      <c r="N16" s="172" t="s">
        <v>342</v>
      </c>
      <c r="Q16" s="47">
        <f>IF(AND(Q17="-",Q22="-"),"-",SUM(Q17,Q22))</f>
        <v>69526643453</v>
      </c>
      <c r="Y16" s="220"/>
    </row>
    <row r="17" spans="1:25" s="47" customFormat="1" x14ac:dyDescent="0.15">
      <c r="A17" s="1" t="s">
        <v>232</v>
      </c>
      <c r="B17" s="3"/>
      <c r="C17" s="167"/>
      <c r="D17" s="168"/>
      <c r="E17" s="168" t="s">
        <v>233</v>
      </c>
      <c r="F17" s="169"/>
      <c r="G17" s="169"/>
      <c r="H17" s="169"/>
      <c r="I17" s="169"/>
      <c r="J17" s="156"/>
      <c r="K17" s="156"/>
      <c r="L17" s="170"/>
      <c r="M17" s="171">
        <v>44105466</v>
      </c>
      <c r="N17" s="172"/>
      <c r="Q17" s="47">
        <f>IF(COUNTIF(Q18:Q21,"-")=COUNTA(Q18:Q21),"-",SUM(Q18:Q21))</f>
        <v>44105466468</v>
      </c>
      <c r="Y17" s="220"/>
    </row>
    <row r="18" spans="1:25" s="47" customFormat="1" x14ac:dyDescent="0.15">
      <c r="A18" s="1" t="s">
        <v>234</v>
      </c>
      <c r="B18" s="3"/>
      <c r="C18" s="167"/>
      <c r="D18" s="168"/>
      <c r="E18" s="168"/>
      <c r="F18" s="169" t="s">
        <v>235</v>
      </c>
      <c r="G18" s="169"/>
      <c r="H18" s="169"/>
      <c r="I18" s="169"/>
      <c r="J18" s="156"/>
      <c r="K18" s="156"/>
      <c r="L18" s="170"/>
      <c r="M18" s="171">
        <v>5555453</v>
      </c>
      <c r="N18" s="172"/>
      <c r="Q18" s="47">
        <v>5555453056</v>
      </c>
      <c r="Y18" s="220"/>
    </row>
    <row r="19" spans="1:25" s="47" customFormat="1" x14ac:dyDescent="0.15">
      <c r="A19" s="1" t="s">
        <v>236</v>
      </c>
      <c r="B19" s="3"/>
      <c r="C19" s="167"/>
      <c r="D19" s="168"/>
      <c r="E19" s="168"/>
      <c r="F19" s="169" t="s">
        <v>237</v>
      </c>
      <c r="G19" s="169"/>
      <c r="H19" s="169"/>
      <c r="I19" s="169"/>
      <c r="J19" s="156"/>
      <c r="K19" s="156"/>
      <c r="L19" s="170"/>
      <c r="M19" s="171">
        <v>7776188</v>
      </c>
      <c r="N19" s="172"/>
      <c r="Q19" s="47">
        <v>7776188007</v>
      </c>
      <c r="Y19" s="220"/>
    </row>
    <row r="20" spans="1:25" s="47" customFormat="1" x14ac:dyDescent="0.15">
      <c r="A20" s="1" t="s">
        <v>238</v>
      </c>
      <c r="B20" s="3"/>
      <c r="C20" s="173"/>
      <c r="D20" s="156"/>
      <c r="E20" s="156"/>
      <c r="F20" s="156" t="s">
        <v>239</v>
      </c>
      <c r="G20" s="156"/>
      <c r="H20" s="156"/>
      <c r="I20" s="156"/>
      <c r="J20" s="156"/>
      <c r="K20" s="156"/>
      <c r="L20" s="170"/>
      <c r="M20" s="171">
        <v>212933</v>
      </c>
      <c r="N20" s="172"/>
      <c r="Q20" s="47">
        <v>212933135</v>
      </c>
      <c r="Y20" s="220"/>
    </row>
    <row r="21" spans="1:25" s="47" customFormat="1" x14ac:dyDescent="0.15">
      <c r="A21" s="1" t="s">
        <v>240</v>
      </c>
      <c r="B21" s="3"/>
      <c r="C21" s="174"/>
      <c r="D21" s="175"/>
      <c r="E21" s="156"/>
      <c r="F21" s="175" t="s">
        <v>241</v>
      </c>
      <c r="G21" s="175"/>
      <c r="H21" s="175"/>
      <c r="I21" s="175"/>
      <c r="J21" s="156"/>
      <c r="K21" s="156"/>
      <c r="L21" s="170"/>
      <c r="M21" s="171">
        <v>30560892</v>
      </c>
      <c r="N21" s="172"/>
      <c r="Q21" s="47">
        <v>30560892270</v>
      </c>
      <c r="Y21" s="220"/>
    </row>
    <row r="22" spans="1:25" s="47" customFormat="1" x14ac:dyDescent="0.15">
      <c r="A22" s="1" t="s">
        <v>242</v>
      </c>
      <c r="B22" s="3"/>
      <c r="C22" s="173"/>
      <c r="D22" s="175"/>
      <c r="E22" s="156" t="s">
        <v>243</v>
      </c>
      <c r="F22" s="175"/>
      <c r="G22" s="175"/>
      <c r="H22" s="175"/>
      <c r="I22" s="175"/>
      <c r="J22" s="156"/>
      <c r="K22" s="156"/>
      <c r="L22" s="170"/>
      <c r="M22" s="171">
        <v>25421177</v>
      </c>
      <c r="N22" s="172" t="s">
        <v>342</v>
      </c>
      <c r="Q22" s="47">
        <f>IF(COUNTIF(Q23:Q26,"-")=COUNTA(Q23:Q26),"-",SUM(Q23:Q26))</f>
        <v>25421176985</v>
      </c>
      <c r="Y22" s="220"/>
    </row>
    <row r="23" spans="1:25" s="47" customFormat="1" x14ac:dyDescent="0.15">
      <c r="A23" s="1" t="s">
        <v>244</v>
      </c>
      <c r="B23" s="3"/>
      <c r="C23" s="173"/>
      <c r="D23" s="175"/>
      <c r="E23" s="175"/>
      <c r="F23" s="156" t="s">
        <v>245</v>
      </c>
      <c r="G23" s="175"/>
      <c r="H23" s="175"/>
      <c r="I23" s="175"/>
      <c r="J23" s="156"/>
      <c r="K23" s="156"/>
      <c r="L23" s="170"/>
      <c r="M23" s="171">
        <v>18879947</v>
      </c>
      <c r="N23" s="172"/>
      <c r="Q23" s="47">
        <v>18879947271</v>
      </c>
      <c r="Y23" s="220"/>
    </row>
    <row r="24" spans="1:25" s="47" customFormat="1" x14ac:dyDescent="0.15">
      <c r="A24" s="1" t="s">
        <v>246</v>
      </c>
      <c r="B24" s="3"/>
      <c r="C24" s="173"/>
      <c r="D24" s="175"/>
      <c r="E24" s="175"/>
      <c r="F24" s="156" t="s">
        <v>247</v>
      </c>
      <c r="G24" s="175"/>
      <c r="H24" s="175"/>
      <c r="I24" s="175"/>
      <c r="J24" s="156"/>
      <c r="K24" s="156"/>
      <c r="L24" s="170"/>
      <c r="M24" s="171">
        <v>4198594</v>
      </c>
      <c r="N24" s="172"/>
      <c r="Q24" s="47">
        <v>4198594254</v>
      </c>
      <c r="Y24" s="220"/>
    </row>
    <row r="25" spans="1:25" s="47" customFormat="1" x14ac:dyDescent="0.15">
      <c r="A25" s="1" t="s">
        <v>248</v>
      </c>
      <c r="B25" s="3"/>
      <c r="C25" s="173"/>
      <c r="D25" s="156"/>
      <c r="E25" s="175"/>
      <c r="F25" s="156" t="s">
        <v>249</v>
      </c>
      <c r="G25" s="175"/>
      <c r="H25" s="175"/>
      <c r="I25" s="175"/>
      <c r="J25" s="156"/>
      <c r="K25" s="156"/>
      <c r="L25" s="170"/>
      <c r="M25" s="233">
        <v>0</v>
      </c>
      <c r="N25" s="176"/>
      <c r="Q25" s="47">
        <v>0</v>
      </c>
      <c r="Y25" s="220"/>
    </row>
    <row r="26" spans="1:25" s="47" customFormat="1" x14ac:dyDescent="0.15">
      <c r="A26" s="1" t="s">
        <v>250</v>
      </c>
      <c r="B26" s="3"/>
      <c r="C26" s="173"/>
      <c r="D26" s="156"/>
      <c r="E26" s="177"/>
      <c r="F26" s="175" t="s">
        <v>241</v>
      </c>
      <c r="G26" s="156"/>
      <c r="H26" s="175"/>
      <c r="I26" s="175"/>
      <c r="J26" s="156"/>
      <c r="K26" s="156"/>
      <c r="L26" s="170"/>
      <c r="M26" s="171">
        <v>2342635</v>
      </c>
      <c r="N26" s="172"/>
      <c r="Q26" s="47">
        <v>2342635460</v>
      </c>
      <c r="Y26" s="220"/>
    </row>
    <row r="27" spans="1:25" s="47" customFormat="1" x14ac:dyDescent="0.15">
      <c r="A27" s="1" t="s">
        <v>251</v>
      </c>
      <c r="B27" s="3"/>
      <c r="C27" s="173"/>
      <c r="D27" s="156" t="s">
        <v>252</v>
      </c>
      <c r="E27" s="177"/>
      <c r="F27" s="175"/>
      <c r="G27" s="175"/>
      <c r="H27" s="175"/>
      <c r="I27" s="175"/>
      <c r="J27" s="156"/>
      <c r="K27" s="156"/>
      <c r="L27" s="170"/>
      <c r="M27" s="171">
        <v>75585893</v>
      </c>
      <c r="N27" s="172" t="s">
        <v>342</v>
      </c>
      <c r="Q27" s="47">
        <f>IF(COUNTIF(Q28:Q31,"-")=COUNTA(Q28:Q31),"-",SUM(Q28:Q31))</f>
        <v>75585893182</v>
      </c>
      <c r="Y27" s="220"/>
    </row>
    <row r="28" spans="1:25" s="47" customFormat="1" x14ac:dyDescent="0.15">
      <c r="A28" s="1" t="s">
        <v>253</v>
      </c>
      <c r="B28" s="3"/>
      <c r="C28" s="173"/>
      <c r="D28" s="156"/>
      <c r="E28" s="177" t="s">
        <v>254</v>
      </c>
      <c r="F28" s="175"/>
      <c r="G28" s="175"/>
      <c r="H28" s="175"/>
      <c r="I28" s="175"/>
      <c r="J28" s="156"/>
      <c r="K28" s="156"/>
      <c r="L28" s="170"/>
      <c r="M28" s="171">
        <v>18778236</v>
      </c>
      <c r="N28" s="172"/>
      <c r="Q28" s="47">
        <v>18778236343</v>
      </c>
      <c r="Y28" s="220"/>
    </row>
    <row r="29" spans="1:25" s="47" customFormat="1" x14ac:dyDescent="0.15">
      <c r="A29" s="1" t="s">
        <v>255</v>
      </c>
      <c r="B29" s="3"/>
      <c r="C29" s="173"/>
      <c r="D29" s="156"/>
      <c r="E29" s="177" t="s">
        <v>256</v>
      </c>
      <c r="F29" s="175"/>
      <c r="G29" s="175"/>
      <c r="H29" s="175"/>
      <c r="I29" s="175"/>
      <c r="J29" s="156"/>
      <c r="K29" s="156"/>
      <c r="L29" s="170"/>
      <c r="M29" s="171">
        <v>12890768</v>
      </c>
      <c r="N29" s="172"/>
      <c r="Q29" s="47">
        <v>12890767614</v>
      </c>
      <c r="Y29" s="220"/>
    </row>
    <row r="30" spans="1:25" s="47" customFormat="1" x14ac:dyDescent="0.15">
      <c r="A30" s="1" t="s">
        <v>257</v>
      </c>
      <c r="B30" s="3"/>
      <c r="C30" s="173"/>
      <c r="D30" s="156"/>
      <c r="E30" s="177" t="s">
        <v>258</v>
      </c>
      <c r="F30" s="175"/>
      <c r="G30" s="175"/>
      <c r="H30" s="175"/>
      <c r="I30" s="175"/>
      <c r="J30" s="156"/>
      <c r="K30" s="156"/>
      <c r="L30" s="170"/>
      <c r="M30" s="171">
        <v>1634071</v>
      </c>
      <c r="N30" s="172"/>
      <c r="Q30" s="47">
        <v>1634070564</v>
      </c>
      <c r="Y30" s="220"/>
    </row>
    <row r="31" spans="1:25" s="47" customFormat="1" x14ac:dyDescent="0.15">
      <c r="A31" s="1" t="s">
        <v>259</v>
      </c>
      <c r="B31" s="3"/>
      <c r="C31" s="173"/>
      <c r="D31" s="156"/>
      <c r="E31" s="177" t="s">
        <v>260</v>
      </c>
      <c r="F31" s="175"/>
      <c r="G31" s="175"/>
      <c r="H31" s="175"/>
      <c r="I31" s="177"/>
      <c r="J31" s="156"/>
      <c r="K31" s="156"/>
      <c r="L31" s="170"/>
      <c r="M31" s="171">
        <v>42282819</v>
      </c>
      <c r="N31" s="172"/>
      <c r="Q31" s="47">
        <v>42282818661</v>
      </c>
      <c r="Y31" s="220"/>
    </row>
    <row r="32" spans="1:25" s="47" customFormat="1" x14ac:dyDescent="0.15">
      <c r="A32" s="1" t="s">
        <v>261</v>
      </c>
      <c r="B32" s="3"/>
      <c r="C32" s="173"/>
      <c r="D32" s="156" t="s">
        <v>262</v>
      </c>
      <c r="E32" s="177"/>
      <c r="F32" s="175"/>
      <c r="G32" s="175"/>
      <c r="H32" s="175"/>
      <c r="I32" s="177"/>
      <c r="J32" s="156"/>
      <c r="K32" s="156"/>
      <c r="L32" s="170"/>
      <c r="M32" s="233">
        <v>0</v>
      </c>
      <c r="N32" s="172"/>
      <c r="Q32" s="47">
        <f>IF(COUNTIF(Q33:Q34,"-")=COUNTA(Q33:Q34),"-",SUM(Q33:Q34))</f>
        <v>0</v>
      </c>
      <c r="Y32" s="220"/>
    </row>
    <row r="33" spans="1:25" s="47" customFormat="1" x14ac:dyDescent="0.15">
      <c r="A33" s="1" t="s">
        <v>263</v>
      </c>
      <c r="B33" s="3"/>
      <c r="C33" s="173"/>
      <c r="D33" s="156"/>
      <c r="E33" s="177" t="s">
        <v>264</v>
      </c>
      <c r="F33" s="175"/>
      <c r="G33" s="175"/>
      <c r="H33" s="175"/>
      <c r="I33" s="175"/>
      <c r="J33" s="156"/>
      <c r="K33" s="156"/>
      <c r="L33" s="170"/>
      <c r="M33" s="233">
        <v>0</v>
      </c>
      <c r="N33" s="172"/>
      <c r="Q33" s="47">
        <v>0</v>
      </c>
      <c r="Y33" s="220"/>
    </row>
    <row r="34" spans="1:25" s="47" customFormat="1" x14ac:dyDescent="0.15">
      <c r="A34" s="1" t="s">
        <v>265</v>
      </c>
      <c r="B34" s="3"/>
      <c r="C34" s="173"/>
      <c r="D34" s="156"/>
      <c r="E34" s="177" t="s">
        <v>241</v>
      </c>
      <c r="F34" s="175"/>
      <c r="G34" s="175"/>
      <c r="H34" s="175"/>
      <c r="I34" s="175"/>
      <c r="J34" s="156"/>
      <c r="K34" s="156"/>
      <c r="L34" s="170"/>
      <c r="M34" s="233">
        <v>0</v>
      </c>
      <c r="N34" s="172"/>
      <c r="Q34" s="47">
        <v>0</v>
      </c>
      <c r="Y34" s="220"/>
    </row>
    <row r="35" spans="1:25" s="47" customFormat="1" x14ac:dyDescent="0.15">
      <c r="A35" s="1" t="s">
        <v>266</v>
      </c>
      <c r="B35" s="3"/>
      <c r="C35" s="173"/>
      <c r="D35" s="156" t="s">
        <v>267</v>
      </c>
      <c r="E35" s="177"/>
      <c r="F35" s="175"/>
      <c r="G35" s="175"/>
      <c r="H35" s="175"/>
      <c r="I35" s="175"/>
      <c r="J35" s="156"/>
      <c r="K35" s="156"/>
      <c r="L35" s="170"/>
      <c r="M35" s="233">
        <v>0</v>
      </c>
      <c r="N35" s="172"/>
      <c r="Q35" s="47">
        <v>0</v>
      </c>
      <c r="Y35" s="220"/>
    </row>
    <row r="36" spans="1:25" s="47" customFormat="1" x14ac:dyDescent="0.15">
      <c r="A36" s="1" t="s">
        <v>228</v>
      </c>
      <c r="B36" s="3"/>
      <c r="C36" s="178" t="s">
        <v>229</v>
      </c>
      <c r="D36" s="179"/>
      <c r="E36" s="180"/>
      <c r="F36" s="181"/>
      <c r="G36" s="181"/>
      <c r="H36" s="181"/>
      <c r="I36" s="181"/>
      <c r="J36" s="179"/>
      <c r="K36" s="179"/>
      <c r="L36" s="182"/>
      <c r="M36" s="183">
        <v>6059250</v>
      </c>
      <c r="N36" s="184"/>
      <c r="Q36" s="47">
        <f>IF(COUNTIF(Q16:Q35,"-")=COUNTA(Q16:Q35),"-",SUM(Q27,Q35)-SUM(Q16,Q32))</f>
        <v>6059249729</v>
      </c>
      <c r="Y36" s="220"/>
    </row>
    <row r="37" spans="1:25" s="47" customFormat="1" x14ac:dyDescent="0.15">
      <c r="A37" s="1"/>
      <c r="B37" s="3"/>
      <c r="C37" s="173" t="s">
        <v>328</v>
      </c>
      <c r="D37" s="156"/>
      <c r="E37" s="177"/>
      <c r="F37" s="175"/>
      <c r="G37" s="175"/>
      <c r="H37" s="175"/>
      <c r="I37" s="177"/>
      <c r="J37" s="156"/>
      <c r="K37" s="156"/>
      <c r="L37" s="170"/>
      <c r="M37" s="185"/>
      <c r="N37" s="186"/>
      <c r="Y37" s="220"/>
    </row>
    <row r="38" spans="1:25" s="47" customFormat="1" x14ac:dyDescent="0.15">
      <c r="A38" s="1" t="s">
        <v>270</v>
      </c>
      <c r="B38" s="3"/>
      <c r="C38" s="173"/>
      <c r="D38" s="156" t="s">
        <v>271</v>
      </c>
      <c r="E38" s="177"/>
      <c r="F38" s="175"/>
      <c r="G38" s="175"/>
      <c r="H38" s="175"/>
      <c r="I38" s="175"/>
      <c r="J38" s="156"/>
      <c r="K38" s="156"/>
      <c r="L38" s="170"/>
      <c r="M38" s="171">
        <v>5217987</v>
      </c>
      <c r="N38" s="172"/>
      <c r="Q38" s="47">
        <f>IF(COUNTIF(Q39:Q43,"-")=COUNTA(Q39:Q43),"-",SUM(Q39:Q43))</f>
        <v>5217986632</v>
      </c>
      <c r="Y38" s="220"/>
    </row>
    <row r="39" spans="1:25" s="47" customFormat="1" x14ac:dyDescent="0.15">
      <c r="A39" s="1" t="s">
        <v>272</v>
      </c>
      <c r="B39" s="3"/>
      <c r="C39" s="173"/>
      <c r="D39" s="156"/>
      <c r="E39" s="177" t="s">
        <v>273</v>
      </c>
      <c r="F39" s="175"/>
      <c r="G39" s="175"/>
      <c r="H39" s="175"/>
      <c r="I39" s="175"/>
      <c r="J39" s="156"/>
      <c r="K39" s="156"/>
      <c r="L39" s="170"/>
      <c r="M39" s="171">
        <v>3629466</v>
      </c>
      <c r="N39" s="172"/>
      <c r="Q39" s="47">
        <v>3629465632</v>
      </c>
      <c r="Y39" s="220"/>
    </row>
    <row r="40" spans="1:25" s="47" customFormat="1" x14ac:dyDescent="0.15">
      <c r="A40" s="1" t="s">
        <v>274</v>
      </c>
      <c r="B40" s="3"/>
      <c r="C40" s="173"/>
      <c r="D40" s="156"/>
      <c r="E40" s="177" t="s">
        <v>275</v>
      </c>
      <c r="F40" s="175"/>
      <c r="G40" s="175"/>
      <c r="H40" s="175"/>
      <c r="I40" s="175"/>
      <c r="J40" s="156"/>
      <c r="K40" s="156"/>
      <c r="L40" s="170"/>
      <c r="M40" s="171">
        <v>1588521</v>
      </c>
      <c r="N40" s="172"/>
      <c r="Q40" s="47">
        <v>1588521000</v>
      </c>
      <c r="Y40" s="220"/>
    </row>
    <row r="41" spans="1:25" s="47" customFormat="1" x14ac:dyDescent="0.15">
      <c r="A41" s="1" t="s">
        <v>276</v>
      </c>
      <c r="B41" s="3"/>
      <c r="C41" s="173"/>
      <c r="D41" s="156"/>
      <c r="E41" s="177" t="s">
        <v>277</v>
      </c>
      <c r="F41" s="175"/>
      <c r="G41" s="175"/>
      <c r="H41" s="175"/>
      <c r="I41" s="175"/>
      <c r="J41" s="156"/>
      <c r="K41" s="156"/>
      <c r="L41" s="170"/>
      <c r="M41" s="233">
        <v>0</v>
      </c>
      <c r="N41" s="172"/>
      <c r="Q41" s="47">
        <v>0</v>
      </c>
      <c r="Y41" s="220"/>
    </row>
    <row r="42" spans="1:25" s="47" customFormat="1" x14ac:dyDescent="0.15">
      <c r="A42" s="1" t="s">
        <v>278</v>
      </c>
      <c r="B42" s="3"/>
      <c r="C42" s="173"/>
      <c r="D42" s="156"/>
      <c r="E42" s="177" t="s">
        <v>279</v>
      </c>
      <c r="F42" s="175"/>
      <c r="G42" s="175"/>
      <c r="H42" s="175"/>
      <c r="I42" s="175"/>
      <c r="J42" s="156"/>
      <c r="K42" s="156"/>
      <c r="L42" s="170"/>
      <c r="M42" s="233">
        <v>0</v>
      </c>
      <c r="N42" s="172"/>
      <c r="Q42" s="47">
        <v>0</v>
      </c>
      <c r="Y42" s="220"/>
    </row>
    <row r="43" spans="1:25" s="47" customFormat="1" x14ac:dyDescent="0.15">
      <c r="A43" s="1" t="s">
        <v>280</v>
      </c>
      <c r="B43" s="3"/>
      <c r="C43" s="173"/>
      <c r="D43" s="156"/>
      <c r="E43" s="177" t="s">
        <v>241</v>
      </c>
      <c r="F43" s="175"/>
      <c r="G43" s="175"/>
      <c r="H43" s="175"/>
      <c r="I43" s="175"/>
      <c r="J43" s="156"/>
      <c r="K43" s="156"/>
      <c r="L43" s="170"/>
      <c r="M43" s="233">
        <v>0</v>
      </c>
      <c r="N43" s="172"/>
      <c r="Q43" s="47">
        <v>0</v>
      </c>
      <c r="Y43" s="220"/>
    </row>
    <row r="44" spans="1:25" s="47" customFormat="1" x14ac:dyDescent="0.15">
      <c r="A44" s="1" t="s">
        <v>281</v>
      </c>
      <c r="B44" s="3"/>
      <c r="C44" s="173"/>
      <c r="D44" s="156" t="s">
        <v>282</v>
      </c>
      <c r="E44" s="177"/>
      <c r="F44" s="175"/>
      <c r="G44" s="175"/>
      <c r="H44" s="175"/>
      <c r="I44" s="177"/>
      <c r="J44" s="156"/>
      <c r="K44" s="156"/>
      <c r="L44" s="170"/>
      <c r="M44" s="171">
        <v>2747549</v>
      </c>
      <c r="N44" s="172"/>
      <c r="Q44" s="47">
        <f>IF(COUNTIF(Q45:Q49,"-")=COUNTA(Q45:Q49),"-",SUM(Q45:Q49))</f>
        <v>2747548997</v>
      </c>
      <c r="Y44" s="220"/>
    </row>
    <row r="45" spans="1:25" s="47" customFormat="1" x14ac:dyDescent="0.15">
      <c r="A45" s="1" t="s">
        <v>283</v>
      </c>
      <c r="B45" s="3"/>
      <c r="C45" s="173"/>
      <c r="D45" s="156"/>
      <c r="E45" s="177" t="s">
        <v>256</v>
      </c>
      <c r="F45" s="175"/>
      <c r="G45" s="175"/>
      <c r="H45" s="175"/>
      <c r="I45" s="177"/>
      <c r="J45" s="156"/>
      <c r="K45" s="156"/>
      <c r="L45" s="170"/>
      <c r="M45" s="171">
        <v>675578</v>
      </c>
      <c r="N45" s="172"/>
      <c r="Q45" s="47">
        <v>675578289</v>
      </c>
      <c r="Y45" s="220"/>
    </row>
    <row r="46" spans="1:25" s="47" customFormat="1" x14ac:dyDescent="0.15">
      <c r="A46" s="1" t="s">
        <v>284</v>
      </c>
      <c r="B46" s="3"/>
      <c r="C46" s="173"/>
      <c r="D46" s="156"/>
      <c r="E46" s="177" t="s">
        <v>285</v>
      </c>
      <c r="F46" s="175"/>
      <c r="G46" s="175"/>
      <c r="H46" s="175"/>
      <c r="I46" s="177"/>
      <c r="J46" s="156"/>
      <c r="K46" s="156"/>
      <c r="L46" s="170"/>
      <c r="M46" s="171">
        <v>2024200</v>
      </c>
      <c r="N46" s="172"/>
      <c r="Q46" s="47">
        <v>2024200000</v>
      </c>
      <c r="Y46" s="220"/>
    </row>
    <row r="47" spans="1:25" s="47" customFormat="1" x14ac:dyDescent="0.15">
      <c r="A47" s="1" t="s">
        <v>286</v>
      </c>
      <c r="B47" s="3"/>
      <c r="C47" s="173"/>
      <c r="D47" s="156"/>
      <c r="E47" s="177" t="s">
        <v>287</v>
      </c>
      <c r="F47" s="175"/>
      <c r="G47" s="156"/>
      <c r="H47" s="175"/>
      <c r="I47" s="175"/>
      <c r="J47" s="156"/>
      <c r="K47" s="156"/>
      <c r="L47" s="170"/>
      <c r="M47" s="171">
        <v>18474</v>
      </c>
      <c r="N47" s="172"/>
      <c r="Q47" s="47">
        <v>18473605</v>
      </c>
      <c r="Y47" s="220"/>
    </row>
    <row r="48" spans="1:25" s="47" customFormat="1" x14ac:dyDescent="0.15">
      <c r="A48" s="1" t="s">
        <v>288</v>
      </c>
      <c r="B48" s="3"/>
      <c r="C48" s="173"/>
      <c r="D48" s="156"/>
      <c r="E48" s="177" t="s">
        <v>289</v>
      </c>
      <c r="F48" s="175"/>
      <c r="G48" s="156"/>
      <c r="H48" s="175"/>
      <c r="I48" s="175"/>
      <c r="J48" s="156"/>
      <c r="K48" s="156"/>
      <c r="L48" s="170"/>
      <c r="M48" s="171">
        <v>6079</v>
      </c>
      <c r="N48" s="172"/>
      <c r="Q48" s="47">
        <v>6078624</v>
      </c>
      <c r="Y48" s="220"/>
    </row>
    <row r="49" spans="1:25" s="47" customFormat="1" x14ac:dyDescent="0.15">
      <c r="A49" s="1" t="s">
        <v>290</v>
      </c>
      <c r="B49" s="3"/>
      <c r="C49" s="173"/>
      <c r="D49" s="156"/>
      <c r="E49" s="177" t="s">
        <v>260</v>
      </c>
      <c r="F49" s="175"/>
      <c r="G49" s="175"/>
      <c r="H49" s="175"/>
      <c r="I49" s="175"/>
      <c r="J49" s="156"/>
      <c r="K49" s="156"/>
      <c r="L49" s="170"/>
      <c r="M49" s="171">
        <v>23218</v>
      </c>
      <c r="N49" s="172"/>
      <c r="Q49" s="47">
        <v>23218479</v>
      </c>
      <c r="Y49" s="220"/>
    </row>
    <row r="50" spans="1:25" s="47" customFormat="1" x14ac:dyDescent="0.15">
      <c r="A50" s="1" t="s">
        <v>268</v>
      </c>
      <c r="B50" s="3"/>
      <c r="C50" s="178" t="s">
        <v>269</v>
      </c>
      <c r="D50" s="179"/>
      <c r="E50" s="180"/>
      <c r="F50" s="181"/>
      <c r="G50" s="181"/>
      <c r="H50" s="181"/>
      <c r="I50" s="181"/>
      <c r="J50" s="179"/>
      <c r="K50" s="179"/>
      <c r="L50" s="182"/>
      <c r="M50" s="183">
        <v>-2470438</v>
      </c>
      <c r="N50" s="184"/>
      <c r="Q50" s="47">
        <f>IF(AND(Q38="-",Q44="-"),"-",SUM(Q44)-SUM(Q38))</f>
        <v>-2470437635</v>
      </c>
      <c r="Y50" s="220"/>
    </row>
    <row r="51" spans="1:25" s="47" customFormat="1" x14ac:dyDescent="0.15">
      <c r="A51" s="1"/>
      <c r="B51" s="3"/>
      <c r="C51" s="173" t="s">
        <v>329</v>
      </c>
      <c r="D51" s="156"/>
      <c r="E51" s="177"/>
      <c r="F51" s="175"/>
      <c r="G51" s="175"/>
      <c r="H51" s="175"/>
      <c r="I51" s="175"/>
      <c r="J51" s="156"/>
      <c r="K51" s="156"/>
      <c r="L51" s="170"/>
      <c r="M51" s="185"/>
      <c r="N51" s="186"/>
      <c r="Y51" s="220"/>
    </row>
    <row r="52" spans="1:25" s="47" customFormat="1" x14ac:dyDescent="0.15">
      <c r="A52" s="1" t="s">
        <v>293</v>
      </c>
      <c r="B52" s="3"/>
      <c r="C52" s="173"/>
      <c r="D52" s="156" t="s">
        <v>294</v>
      </c>
      <c r="E52" s="177"/>
      <c r="F52" s="175"/>
      <c r="G52" s="175"/>
      <c r="H52" s="175"/>
      <c r="I52" s="175"/>
      <c r="J52" s="156"/>
      <c r="K52" s="156"/>
      <c r="L52" s="170"/>
      <c r="M52" s="171">
        <v>3001789</v>
      </c>
      <c r="N52" s="172"/>
      <c r="Q52" s="47">
        <f>IF(COUNTIF(Q53:Q54,"-")=COUNTA(Q53:Q54),"-",SUM(Q53:Q54))</f>
        <v>3001789293</v>
      </c>
      <c r="Y52" s="220"/>
    </row>
    <row r="53" spans="1:25" s="47" customFormat="1" x14ac:dyDescent="0.15">
      <c r="A53" s="1" t="s">
        <v>295</v>
      </c>
      <c r="B53" s="3"/>
      <c r="C53" s="173"/>
      <c r="D53" s="156"/>
      <c r="E53" s="177" t="s">
        <v>330</v>
      </c>
      <c r="F53" s="175"/>
      <c r="G53" s="175"/>
      <c r="H53" s="175"/>
      <c r="I53" s="175"/>
      <c r="J53" s="156"/>
      <c r="K53" s="156"/>
      <c r="L53" s="170"/>
      <c r="M53" s="171">
        <v>2787014</v>
      </c>
      <c r="N53" s="172"/>
      <c r="Q53" s="47">
        <v>2787014401</v>
      </c>
      <c r="Y53" s="220"/>
    </row>
    <row r="54" spans="1:25" s="47" customFormat="1" x14ac:dyDescent="0.15">
      <c r="A54" s="1" t="s">
        <v>296</v>
      </c>
      <c r="B54" s="3"/>
      <c r="C54" s="173"/>
      <c r="D54" s="156"/>
      <c r="E54" s="177" t="s">
        <v>241</v>
      </c>
      <c r="F54" s="175"/>
      <c r="G54" s="175"/>
      <c r="H54" s="175"/>
      <c r="I54" s="175"/>
      <c r="J54" s="156"/>
      <c r="K54" s="156"/>
      <c r="L54" s="170"/>
      <c r="M54" s="171">
        <v>214775</v>
      </c>
      <c r="N54" s="172"/>
      <c r="Q54" s="47">
        <v>214774892</v>
      </c>
      <c r="Y54" s="220"/>
    </row>
    <row r="55" spans="1:25" s="47" customFormat="1" x14ac:dyDescent="0.15">
      <c r="A55" s="1" t="s">
        <v>297</v>
      </c>
      <c r="B55" s="3"/>
      <c r="C55" s="173"/>
      <c r="D55" s="156" t="s">
        <v>298</v>
      </c>
      <c r="E55" s="177"/>
      <c r="F55" s="175"/>
      <c r="G55" s="175"/>
      <c r="H55" s="175"/>
      <c r="I55" s="175"/>
      <c r="J55" s="156"/>
      <c r="K55" s="156"/>
      <c r="L55" s="170"/>
      <c r="M55" s="171">
        <v>2727900</v>
      </c>
      <c r="N55" s="172"/>
      <c r="Q55" s="47">
        <f>IF(COUNTIF(Q56:Q57,"-")=COUNTA(Q56:Q57),"-",SUM(Q56:Q57))</f>
        <v>2727900000</v>
      </c>
      <c r="Y55" s="220"/>
    </row>
    <row r="56" spans="1:25" s="47" customFormat="1" x14ac:dyDescent="0.15">
      <c r="A56" s="1" t="s">
        <v>299</v>
      </c>
      <c r="B56" s="3"/>
      <c r="C56" s="173"/>
      <c r="D56" s="156"/>
      <c r="E56" s="177" t="s">
        <v>331</v>
      </c>
      <c r="F56" s="175"/>
      <c r="G56" s="175"/>
      <c r="H56" s="175"/>
      <c r="I56" s="169"/>
      <c r="J56" s="156"/>
      <c r="K56" s="156"/>
      <c r="L56" s="170"/>
      <c r="M56" s="171">
        <v>2727900</v>
      </c>
      <c r="N56" s="172"/>
      <c r="Q56" s="47">
        <v>2727900000</v>
      </c>
      <c r="Y56" s="220"/>
    </row>
    <row r="57" spans="1:25" s="47" customFormat="1" x14ac:dyDescent="0.15">
      <c r="A57" s="1" t="s">
        <v>300</v>
      </c>
      <c r="B57" s="3"/>
      <c r="C57" s="173"/>
      <c r="D57" s="156"/>
      <c r="E57" s="177" t="s">
        <v>260</v>
      </c>
      <c r="F57" s="175"/>
      <c r="G57" s="175"/>
      <c r="H57" s="175"/>
      <c r="I57" s="187"/>
      <c r="J57" s="156"/>
      <c r="K57" s="156"/>
      <c r="L57" s="170"/>
      <c r="M57" s="233">
        <v>0</v>
      </c>
      <c r="N57" s="172"/>
      <c r="Q57" s="47">
        <v>0</v>
      </c>
      <c r="Y57" s="220"/>
    </row>
    <row r="58" spans="1:25" s="47" customFormat="1" x14ac:dyDescent="0.15">
      <c r="A58" s="1" t="s">
        <v>291</v>
      </c>
      <c r="B58" s="3"/>
      <c r="C58" s="178" t="s">
        <v>292</v>
      </c>
      <c r="D58" s="179"/>
      <c r="E58" s="180"/>
      <c r="F58" s="181"/>
      <c r="G58" s="181"/>
      <c r="H58" s="181"/>
      <c r="I58" s="188"/>
      <c r="J58" s="179"/>
      <c r="K58" s="179"/>
      <c r="L58" s="182"/>
      <c r="M58" s="183">
        <v>-273889</v>
      </c>
      <c r="N58" s="184"/>
      <c r="Q58" s="47">
        <f>IF(AND(Q52="-",Q55="-"),"-",SUM(Q55)-SUM(Q52))</f>
        <v>-273889293</v>
      </c>
      <c r="Y58" s="220"/>
    </row>
    <row r="59" spans="1:25" s="47" customFormat="1" x14ac:dyDescent="0.15">
      <c r="A59" s="1" t="s">
        <v>301</v>
      </c>
      <c r="B59" s="3"/>
      <c r="C59" s="315" t="s">
        <v>302</v>
      </c>
      <c r="D59" s="316"/>
      <c r="E59" s="316"/>
      <c r="F59" s="316"/>
      <c r="G59" s="316"/>
      <c r="H59" s="316"/>
      <c r="I59" s="316"/>
      <c r="J59" s="316"/>
      <c r="K59" s="316"/>
      <c r="L59" s="317"/>
      <c r="M59" s="183">
        <v>3314923</v>
      </c>
      <c r="N59" s="184"/>
      <c r="Q59" s="47">
        <f>IF(AND(Q36="-",Q50="-",Q58="-"),"-",SUM(Q36,Q50,Q58))</f>
        <v>3314922801</v>
      </c>
      <c r="Y59" s="220"/>
    </row>
    <row r="60" spans="1:25" s="47" customFormat="1" ht="14.25" thickBot="1" x14ac:dyDescent="0.2">
      <c r="A60" s="1" t="s">
        <v>303</v>
      </c>
      <c r="B60" s="3"/>
      <c r="C60" s="293" t="s">
        <v>304</v>
      </c>
      <c r="D60" s="294"/>
      <c r="E60" s="294"/>
      <c r="F60" s="294"/>
      <c r="G60" s="294"/>
      <c r="H60" s="294"/>
      <c r="I60" s="294"/>
      <c r="J60" s="294"/>
      <c r="K60" s="294"/>
      <c r="L60" s="295"/>
      <c r="M60" s="183">
        <v>10880385</v>
      </c>
      <c r="N60" s="184"/>
      <c r="Q60" s="47">
        <v>10880384595</v>
      </c>
      <c r="Y60" s="220"/>
    </row>
    <row r="61" spans="1:25" s="47" customFormat="1" ht="14.25" hidden="1" thickBot="1" x14ac:dyDescent="0.2">
      <c r="A61" s="1">
        <v>4435000</v>
      </c>
      <c r="B61" s="3"/>
      <c r="C61" s="296" t="s">
        <v>222</v>
      </c>
      <c r="D61" s="297"/>
      <c r="E61" s="297"/>
      <c r="F61" s="297"/>
      <c r="G61" s="297"/>
      <c r="H61" s="297"/>
      <c r="I61" s="297"/>
      <c r="J61" s="297"/>
      <c r="K61" s="297"/>
      <c r="L61" s="298"/>
      <c r="M61" s="189" t="s">
        <v>348</v>
      </c>
      <c r="N61" s="184"/>
      <c r="Q61" s="47" t="s">
        <v>348</v>
      </c>
      <c r="Y61" s="220"/>
    </row>
    <row r="62" spans="1:25" s="47" customFormat="1" ht="14.25" thickBot="1" x14ac:dyDescent="0.2">
      <c r="A62" s="1" t="s">
        <v>305</v>
      </c>
      <c r="B62" s="3"/>
      <c r="C62" s="299" t="s">
        <v>306</v>
      </c>
      <c r="D62" s="300"/>
      <c r="E62" s="300"/>
      <c r="F62" s="300"/>
      <c r="G62" s="300"/>
      <c r="H62" s="300"/>
      <c r="I62" s="300"/>
      <c r="J62" s="300"/>
      <c r="K62" s="300"/>
      <c r="L62" s="301"/>
      <c r="M62" s="190">
        <v>14195307</v>
      </c>
      <c r="N62" s="191" t="s">
        <v>342</v>
      </c>
      <c r="Q62" s="47">
        <f>IF(COUNTIF(Q59:Q61,"-")=COUNTA(Q59:Q61),"-",SUM(Q59:Q61))</f>
        <v>14195307396</v>
      </c>
      <c r="Y62" s="220"/>
    </row>
    <row r="63" spans="1:25" s="47" customFormat="1" ht="14.25" thickBot="1" x14ac:dyDescent="0.2">
      <c r="A63" s="1"/>
      <c r="B63" s="3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3"/>
      <c r="N63" s="194"/>
      <c r="Y63" s="220"/>
    </row>
    <row r="64" spans="1:25" s="47" customFormat="1" x14ac:dyDescent="0.15">
      <c r="A64" s="1" t="s">
        <v>307</v>
      </c>
      <c r="B64" s="3"/>
      <c r="C64" s="195" t="s">
        <v>308</v>
      </c>
      <c r="D64" s="196"/>
      <c r="E64" s="196"/>
      <c r="F64" s="196"/>
      <c r="G64" s="196"/>
      <c r="H64" s="196"/>
      <c r="I64" s="196"/>
      <c r="J64" s="196"/>
      <c r="K64" s="196"/>
      <c r="L64" s="196"/>
      <c r="M64" s="197">
        <v>379340</v>
      </c>
      <c r="N64" s="198"/>
      <c r="Q64" s="47">
        <v>379340491</v>
      </c>
      <c r="Y64" s="220"/>
    </row>
    <row r="65" spans="1:25" s="47" customFormat="1" x14ac:dyDescent="0.15">
      <c r="A65" s="1" t="s">
        <v>309</v>
      </c>
      <c r="B65" s="3"/>
      <c r="C65" s="199" t="s">
        <v>310</v>
      </c>
      <c r="D65" s="200"/>
      <c r="E65" s="200"/>
      <c r="F65" s="200"/>
      <c r="G65" s="200"/>
      <c r="H65" s="200"/>
      <c r="I65" s="200"/>
      <c r="J65" s="200"/>
      <c r="K65" s="200"/>
      <c r="L65" s="200"/>
      <c r="M65" s="183">
        <v>16514</v>
      </c>
      <c r="N65" s="184"/>
      <c r="Q65" s="47">
        <v>16514313</v>
      </c>
      <c r="Y65" s="220"/>
    </row>
    <row r="66" spans="1:25" s="47" customFormat="1" ht="14.25" thickBot="1" x14ac:dyDescent="0.2">
      <c r="A66" s="1" t="s">
        <v>311</v>
      </c>
      <c r="B66" s="3"/>
      <c r="C66" s="201" t="s">
        <v>312</v>
      </c>
      <c r="D66" s="202"/>
      <c r="E66" s="202"/>
      <c r="F66" s="202"/>
      <c r="G66" s="202"/>
      <c r="H66" s="202"/>
      <c r="I66" s="202"/>
      <c r="J66" s="202"/>
      <c r="K66" s="202"/>
      <c r="L66" s="202"/>
      <c r="M66" s="203">
        <v>395855</v>
      </c>
      <c r="N66" s="204" t="s">
        <v>342</v>
      </c>
      <c r="Q66" s="47">
        <f>IF(COUNTIF(Q64:Q65,"-")=COUNTA(Q64:Q65),"-",SUM(Q64:Q65))</f>
        <v>395854804</v>
      </c>
      <c r="Y66" s="220"/>
    </row>
    <row r="67" spans="1:25" s="47" customFormat="1" ht="14.25" thickBot="1" x14ac:dyDescent="0.2">
      <c r="A67" s="1" t="s">
        <v>313</v>
      </c>
      <c r="B67" s="3"/>
      <c r="C67" s="205" t="s">
        <v>314</v>
      </c>
      <c r="D67" s="206"/>
      <c r="E67" s="207"/>
      <c r="F67" s="208"/>
      <c r="G67" s="208"/>
      <c r="H67" s="208"/>
      <c r="I67" s="208"/>
      <c r="J67" s="206"/>
      <c r="K67" s="206"/>
      <c r="L67" s="206"/>
      <c r="M67" s="190">
        <v>14591162</v>
      </c>
      <c r="N67" s="191"/>
      <c r="Q67" s="47">
        <f>IF(AND(Q62="-",Q66="-"),"-",SUM(Q62,Q66))</f>
        <v>14591162200</v>
      </c>
      <c r="Y67" s="220"/>
    </row>
    <row r="68" spans="1:25" s="47" customFormat="1" ht="6.75" customHeight="1" x14ac:dyDescent="0.15">
      <c r="A68" s="1"/>
      <c r="B68" s="3"/>
      <c r="C68" s="155"/>
      <c r="D68" s="155"/>
      <c r="E68" s="209"/>
      <c r="F68" s="210"/>
      <c r="G68" s="210"/>
      <c r="H68" s="210"/>
      <c r="I68" s="211"/>
      <c r="J68" s="212"/>
      <c r="K68" s="212"/>
      <c r="L68" s="212"/>
      <c r="M68" s="3"/>
      <c r="N68" s="3"/>
    </row>
    <row r="69" spans="1:25" s="47" customFormat="1" x14ac:dyDescent="0.15">
      <c r="A69" s="1"/>
      <c r="B69" s="3"/>
      <c r="C69" s="155"/>
      <c r="D69" s="213" t="s">
        <v>322</v>
      </c>
      <c r="E69" s="209"/>
      <c r="F69" s="210"/>
      <c r="G69" s="210"/>
      <c r="H69" s="210"/>
      <c r="I69" s="214"/>
      <c r="J69" s="212"/>
      <c r="K69" s="212"/>
      <c r="L69" s="212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2021-03-30T00:32:06Z</cp:lastPrinted>
  <dcterms:created xsi:type="dcterms:W3CDTF">2021-03-24T06:45:07Z</dcterms:created>
  <dcterms:modified xsi:type="dcterms:W3CDTF">2021-03-30T02:26:23Z</dcterms:modified>
</cp:coreProperties>
</file>