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52.1\財政課共有フォルダ$\藤瀬PC\地方公会計（バランスシート等）\H30　統一的な基準による地方公会計（H29決算）\10 web公表用データ\"/>
    </mc:Choice>
  </mc:AlternateContent>
  <bookViews>
    <workbookView xWindow="0" yWindow="0" windowWidth="28800" windowHeight="11865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連結純資産変動計算書!$B$1:$S$27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5" i="5"/>
  <c r="AD51" i="5" s="1"/>
  <c r="AD46" i="5"/>
  <c r="AD40" i="5"/>
  <c r="AD36" i="5"/>
  <c r="AD25" i="5"/>
  <c r="AE13" i="5"/>
  <c r="AD9" i="5"/>
  <c r="AE7" i="5"/>
  <c r="Q59" i="8"/>
  <c r="Q55" i="8"/>
  <c r="Q60" i="8" s="1"/>
  <c r="Q48" i="8"/>
  <c r="Q45" i="8"/>
  <c r="Q51" i="8" s="1"/>
  <c r="Q37" i="8"/>
  <c r="Q31" i="8"/>
  <c r="Q43" i="8" s="1"/>
  <c r="Q25" i="8"/>
  <c r="Q20" i="8"/>
  <c r="Q15" i="8"/>
  <c r="Q10" i="8"/>
  <c r="U23" i="7"/>
  <c r="U22" i="7"/>
  <c r="U21" i="7"/>
  <c r="U20" i="7"/>
  <c r="U19" i="7"/>
  <c r="W14" i="7"/>
  <c r="V14" i="7"/>
  <c r="V24" i="7" s="1"/>
  <c r="U12" i="7"/>
  <c r="U11" i="7"/>
  <c r="X10" i="7"/>
  <c r="X13" i="7" s="1"/>
  <c r="X24" i="7" s="1"/>
  <c r="X25" i="7" s="1"/>
  <c r="U25" i="7" s="1"/>
  <c r="W10" i="7"/>
  <c r="W13" i="7" s="1"/>
  <c r="U9" i="7"/>
  <c r="U8" i="7"/>
  <c r="R37" i="6"/>
  <c r="R32" i="6"/>
  <c r="R28" i="6"/>
  <c r="R23" i="6"/>
  <c r="R19" i="6"/>
  <c r="R14" i="6"/>
  <c r="R9" i="6"/>
  <c r="W24" i="7" l="1"/>
  <c r="U24" i="7" s="1"/>
  <c r="AE22" i="5"/>
  <c r="AE62" i="5" s="1"/>
  <c r="AD39" i="5"/>
  <c r="AD8" i="5"/>
  <c r="Q9" i="8"/>
  <c r="Q29" i="8" s="1"/>
  <c r="U13" i="7"/>
  <c r="U10" i="7"/>
  <c r="R8" i="6"/>
  <c r="R7" i="6" s="1"/>
  <c r="R31" i="6" s="1"/>
  <c r="R40" i="6" s="1"/>
  <c r="AD7" i="5" l="1"/>
  <c r="AD62" i="5" s="1"/>
</calcChain>
</file>

<file path=xl/sharedStrings.xml><?xml version="1.0" encoding="utf-8"?>
<sst xmlns="http://schemas.openxmlformats.org/spreadsheetml/2006/main" count="432" uniqueCount="346">
  <si>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</si>
  <si>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</si>
  <si>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</si>
  <si>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</si>
  <si>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</si>
  <si>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</si>
  <si>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</si>
  <si>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</si>
  <si>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</si>
  <si>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</si>
  <si>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</si>
  <si>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</si>
  <si>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</si>
  <si>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</si>
  <si>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</si>
  <si>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</si>
  <si>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</si>
  <si>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</si>
  <si>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</si>
  <si>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</si>
  <si>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</si>
  <si>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</si>
  <si>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</si>
  <si>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</si>
  <si>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</si>
  <si>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</si>
  <si>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</si>
  <si>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</si>
  <si>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</si>
  <si>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</si>
  <si>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</si>
  <si>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</si>
  <si>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</si>
  <si>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</si>
  <si>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</si>
  <si>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</si>
  <si>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</si>
  <si>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</si>
  <si>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</si>
  <si>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</si>
  <si>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</si>
  <si>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</si>
  <si>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</si>
  <si>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</si>
  <si>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</si>
  <si>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</si>
  <si>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</si>
  <si>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</si>
  <si>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</si>
  <si>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</si>
  <si>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</si>
  <si>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</si>
  <si>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</si>
  <si>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</si>
  <si>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</si>
  <si>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</si>
  <si>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</si>
  <si>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</si>
  <si>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</si>
  <si>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</si>
  <si>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</si>
  <si>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</si>
  <si>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</si>
  <si>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</si>
  <si>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</si>
  <si>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</si>
  <si>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</si>
  <si>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</si>
  <si>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</si>
  <si>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</si>
  <si>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</si>
  <si>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</si>
  <si>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</si>
  <si>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</si>
  <si>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</si>
  <si>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</si>
  <si>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</si>
  <si>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</si>
  <si>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</si>
  <si>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</si>
  <si>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</si>
  <si>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</si>
  <si>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</si>
  <si>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</si>
  <si>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</si>
  <si>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</si>
  <si>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</si>
  <si>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</si>
  <si>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</si>
  <si>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</si>
  <si>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</si>
  <si>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</si>
  <si>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</si>
  <si>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</si>
  <si>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</si>
  <si>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</si>
  <si>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</si>
  <si>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</si>
  <si>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</si>
  <si>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</si>
  <si>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</si>
  <si>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</si>
  <si>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</si>
  <si>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</si>
  <si>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</si>
  <si>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</si>
  <si>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</si>
  <si>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</si>
  <si>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</si>
  <si>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</si>
  <si>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</si>
  <si>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</si>
  <si>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</si>
  <si>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</si>
  <si>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</si>
  <si>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</si>
  <si>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</si>
  <si>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</si>
  <si>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</si>
  <si>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</si>
  <si>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</si>
  <si>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</si>
  <si>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</si>
  <si>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</si>
  <si>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</si>
  <si>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</si>
  <si>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</si>
  <si>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</si>
  <si>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</si>
  <si>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</si>
  <si>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</si>
  <si>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</si>
  <si>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</si>
  <si>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</si>
  <si>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</si>
  <si>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</si>
  <si>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</si>
  <si>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</si>
  <si>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</si>
  <si>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</si>
  <si>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</si>
  <si>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</si>
  <si>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</si>
  <si>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</si>
  <si>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</si>
  <si>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</si>
  <si>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</si>
  <si>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</si>
  <si>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</si>
  <si>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</si>
  <si>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</si>
  <si>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</si>
  <si>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</si>
  <si>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</si>
  <si>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</si>
  <si>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</si>
  <si>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</si>
  <si>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</si>
  <si>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</si>
  <si>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</si>
  <si>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</si>
  <si>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</si>
  <si>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</si>
  <si>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</si>
  <si>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</si>
  <si>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</si>
  <si>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</si>
  <si>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</si>
  <si>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</si>
  <si>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</si>
  <si>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</si>
  <si>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</si>
  <si>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</si>
  <si>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</si>
  <si>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</si>
  <si>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</si>
  <si>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</si>
  <si>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</si>
  <si>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</si>
  <si>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</si>
  <si>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</si>
  <si>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</si>
  <si>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</si>
  <si>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</si>
  <si>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</si>
  <si>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</si>
  <si>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</si>
  <si>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</si>
  <si>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</si>
  <si>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</si>
  <si>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</si>
  <si>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</si>
  <si>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</si>
  <si>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</si>
  <si>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</si>
  <si>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</si>
  <si>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</si>
  <si>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</si>
  <si>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</si>
  <si>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</si>
  <si>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</si>
  <si>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</si>
  <si>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</si>
  <si>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</si>
  <si>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</si>
  <si>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</si>
  <si>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</si>
  <si>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</si>
  <si>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</si>
  <si>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</si>
  <si>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</si>
  <si>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</si>
  <si>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</si>
  <si>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</si>
  <si>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</si>
  <si>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</si>
  <si>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</si>
  <si>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</si>
  <si>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</si>
  <si>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</si>
  <si>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</si>
  <si>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</si>
  <si>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</si>
  <si>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</si>
  <si>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</si>
  <si>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</si>
  <si>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</si>
  <si>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</si>
  <si>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</si>
  <si>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</si>
  <si>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</si>
  <si>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</si>
  <si>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</si>
  <si>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</si>
  <si>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</si>
  <si>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</si>
  <si>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</si>
  <si>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</si>
  <si>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</si>
  <si>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</si>
  <si>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</si>
  <si>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</si>
  <si>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</si>
  <si>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</si>
  <si>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</si>
  <si>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</si>
  <si>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</si>
  <si>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</si>
  <si>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</si>
  <si>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</si>
  <si>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</si>
  <si>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</si>
  <si>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</si>
  <si>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</si>
  <si>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</si>
  <si>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</si>
  <si>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</si>
  <si>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</si>
  <si>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</si>
  <si>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</si>
  <si>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</si>
  <si>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</si>
  <si>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</si>
  <si>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</si>
  <si>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</si>
  <si>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</si>
  <si>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</si>
  <si>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</si>
  <si>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</si>
  <si>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</si>
  <si>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</si>
  <si>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</si>
  <si>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</si>
  <si>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</si>
  <si>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</si>
  <si>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</si>
  <si>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</si>
  <si>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</si>
  <si>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</si>
  <si>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</si>
  <si>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</si>
  <si>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</si>
  <si>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</si>
  <si>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</si>
  <si>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</si>
  <si>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</si>
  <si>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</si>
  <si>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</si>
  <si>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</si>
  <si>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</si>
  <si>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</si>
  <si>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</si>
  <si>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</si>
  <si>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</si>
  <si>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</si>
  <si>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</si>
  <si>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</si>
  <si>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</si>
  <si>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</si>
  <si>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</si>
  <si>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</si>
  <si>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</si>
  <si>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</si>
  <si>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</si>
  <si>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</si>
  <si>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</si>
  <si>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</si>
  <si>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</si>
  <si>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</si>
  <si>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</si>
  <si>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</si>
  <si>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</si>
  <si>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</si>
  <si>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</si>
  <si>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</si>
  <si>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</si>
  <si>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</si>
  <si>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</si>
  <si>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</si>
  <si>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</si>
  <si>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</si>
  <si>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</si>
  <si>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</si>
  <si>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</si>
  <si>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</si>
  <si>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</si>
  <si>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</si>
  <si>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</si>
  <si>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</si>
  <si>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</si>
  <si>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</si>
  <si>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（単位：千円）</t>
  </si>
  <si>
    <t>連結行政コスト計算書</t>
  </si>
  <si>
    <t>自　平成２９年４月１日　</t>
    <phoneticPr fontId="11"/>
  </si>
  <si>
    <t>至　平成３０年３月３１日</t>
    <phoneticPr fontId="11"/>
  </si>
  <si>
    <t>※</t>
  </si>
  <si>
    <t>連結純資産変動計算書</t>
  </si>
  <si>
    <t>自　平成２９年４月１日　</t>
    <phoneticPr fontId="11"/>
  </si>
  <si>
    <t>至　平成３０年３月３１日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</si>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</sst>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176" fontId="1" fillId="3" borderId="19" xfId="3" applyNumberFormat="1" applyFont="1" applyFill="1" applyBorder="1" applyAlignment="1">
      <alignment horizontal="right" vertical="center"/>
    </xf>
    <xf numFmtId="178" fontId="9" fillId="3" borderId="10" xfId="3" applyNumberFormat="1" applyFont="1" applyFill="1" applyBorder="1" applyAlignment="1">
      <alignment horizontal="center" vertical="center"/>
    </xf>
    <xf numFmtId="177" fontId="9" fillId="3" borderId="10" xfId="3" applyNumberFormat="1" applyFont="1" applyFill="1" applyBorder="1" applyAlignment="1">
      <alignment horizontal="center" vertical="center"/>
    </xf>
    <xf numFmtId="176" fontId="1" fillId="3" borderId="21" xfId="3" applyNumberFormat="1" applyFont="1" applyFill="1" applyBorder="1" applyAlignment="1">
      <alignment horizontal="right" vertical="center"/>
    </xf>
    <xf numFmtId="178" fontId="9" fillId="3" borderId="22" xfId="3" applyNumberFormat="1" applyFont="1" applyFill="1" applyBorder="1" applyAlignment="1">
      <alignment horizontal="center" vertical="center"/>
    </xf>
    <xf numFmtId="176" fontId="1" fillId="3" borderId="19" xfId="3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1" fillId="3" borderId="31" xfId="3" applyFont="1" applyFill="1" applyBorder="1" applyAlignment="1">
      <alignment vertical="center"/>
    </xf>
    <xf numFmtId="0" fontId="9" fillId="3" borderId="32" xfId="3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K72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7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7" ht="23.25" customHeight="1" x14ac:dyDescent="0.25">
      <c r="C2" s="8"/>
      <c r="D2" s="238" t="s">
        <v>342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37" ht="21" customHeight="1" x14ac:dyDescent="0.15">
      <c r="D3" s="239" t="s">
        <v>343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37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331</v>
      </c>
      <c r="AB4" s="13"/>
    </row>
    <row r="5" spans="1:37" s="16" customFormat="1" ht="14.25" customHeight="1" thickBot="1" x14ac:dyDescent="0.2">
      <c r="A5" s="15" t="s">
        <v>314</v>
      </c>
      <c r="B5" s="15" t="s">
        <v>315</v>
      </c>
      <c r="D5" s="235" t="s">
        <v>0</v>
      </c>
      <c r="E5" s="236"/>
      <c r="F5" s="236"/>
      <c r="G5" s="236"/>
      <c r="H5" s="236"/>
      <c r="I5" s="236"/>
      <c r="J5" s="236"/>
      <c r="K5" s="240"/>
      <c r="L5" s="240"/>
      <c r="M5" s="240"/>
      <c r="N5" s="240"/>
      <c r="O5" s="240"/>
      <c r="P5" s="241" t="s">
        <v>316</v>
      </c>
      <c r="Q5" s="242"/>
      <c r="R5" s="236" t="s">
        <v>0</v>
      </c>
      <c r="S5" s="236"/>
      <c r="T5" s="236"/>
      <c r="U5" s="236"/>
      <c r="V5" s="236"/>
      <c r="W5" s="236"/>
      <c r="X5" s="236"/>
      <c r="Y5" s="236"/>
      <c r="Z5" s="241" t="s">
        <v>316</v>
      </c>
      <c r="AA5" s="242"/>
    </row>
    <row r="6" spans="1:37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J6" s="215"/>
      <c r="AK6" s="215"/>
    </row>
    <row r="7" spans="1:37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145598999</v>
      </c>
      <c r="Q7" s="26" t="s">
        <v>335</v>
      </c>
      <c r="R7" s="19"/>
      <c r="S7" s="19" t="s">
        <v>100</v>
      </c>
      <c r="T7" s="19"/>
      <c r="U7" s="19"/>
      <c r="V7" s="19"/>
      <c r="W7" s="19"/>
      <c r="X7" s="19"/>
      <c r="Y7" s="18"/>
      <c r="Z7" s="25">
        <v>34649008</v>
      </c>
      <c r="AA7" s="27"/>
      <c r="AD7" s="9">
        <f>IF(AND(AD8="-",AD36="-",AD39="-"),"-",SUM(AD8,AD36,AD39))</f>
        <v>145598999405</v>
      </c>
      <c r="AE7" s="9">
        <f>IF(COUNTIF(AE8:AE12,"-")=COUNTA(AE8:AE12),"-",SUM(AE8:AE12))</f>
        <v>34649008346</v>
      </c>
      <c r="AJ7" s="215"/>
      <c r="AK7" s="215"/>
    </row>
    <row r="8" spans="1:37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139522399</v>
      </c>
      <c r="Q8" s="26" t="s">
        <v>335</v>
      </c>
      <c r="R8" s="19"/>
      <c r="S8" s="19"/>
      <c r="T8" s="19" t="s">
        <v>344</v>
      </c>
      <c r="U8" s="19"/>
      <c r="V8" s="19"/>
      <c r="W8" s="19"/>
      <c r="X8" s="19"/>
      <c r="Y8" s="18"/>
      <c r="Z8" s="25">
        <v>27591434</v>
      </c>
      <c r="AA8" s="27"/>
      <c r="AD8" s="9">
        <f>IF(AND(AD9="-",AD25="-",COUNTIF(AD34:AD35,"-")=COUNTA(AD34:AD35)),"-",SUM(AD9,AD25,AD34:AD35))</f>
        <v>139522398507</v>
      </c>
      <c r="AE8" s="9">
        <v>27591434442</v>
      </c>
      <c r="AJ8" s="215"/>
      <c r="AK8" s="215"/>
    </row>
    <row r="9" spans="1:37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84059797</v>
      </c>
      <c r="Q9" s="26" t="s">
        <v>335</v>
      </c>
      <c r="R9" s="19"/>
      <c r="S9" s="19"/>
      <c r="T9" s="19" t="s">
        <v>103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84059796728</v>
      </c>
      <c r="AE9" s="9">
        <v>0</v>
      </c>
      <c r="AJ9" s="215"/>
      <c r="AK9" s="215"/>
    </row>
    <row r="10" spans="1:37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61635103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3385629</v>
      </c>
      <c r="AA10" s="27"/>
      <c r="AD10" s="9">
        <v>61635102942</v>
      </c>
      <c r="AE10" s="9">
        <v>3385629031</v>
      </c>
      <c r="AJ10" s="215"/>
      <c r="AK10" s="215"/>
    </row>
    <row r="11" spans="1:37" ht="14.65" customHeight="1" x14ac:dyDescent="0.15">
      <c r="A11" s="7" t="s">
        <v>12</v>
      </c>
      <c r="B11" s="7" t="s">
        <v>106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51470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25">
        <v>0</v>
      </c>
      <c r="AA11" s="27"/>
      <c r="AD11" s="9">
        <v>51470320</v>
      </c>
      <c r="AE11" s="9">
        <v>0</v>
      </c>
      <c r="AJ11" s="215"/>
      <c r="AK11" s="215"/>
    </row>
    <row r="12" spans="1:37" ht="14.65" customHeight="1" x14ac:dyDescent="0.15">
      <c r="A12" s="7" t="s">
        <v>14</v>
      </c>
      <c r="B12" s="7" t="s">
        <v>108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48784112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3671945</v>
      </c>
      <c r="AA12" s="27"/>
      <c r="AD12" s="9">
        <v>48784111940</v>
      </c>
      <c r="AE12" s="9">
        <v>3671944873</v>
      </c>
      <c r="AJ12" s="215"/>
      <c r="AK12" s="215"/>
    </row>
    <row r="13" spans="1:37" ht="14.65" customHeight="1" x14ac:dyDescent="0.15">
      <c r="A13" s="7" t="s">
        <v>16</v>
      </c>
      <c r="B13" s="7" t="s">
        <v>109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-28439474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4949860</v>
      </c>
      <c r="AA13" s="27"/>
      <c r="AD13" s="9">
        <v>-28439474255</v>
      </c>
      <c r="AE13" s="9">
        <f>IF(COUNTIF(AE14:AE21,"-")=COUNTA(AE14:AE21),"-",SUM(AE14:AE21))</f>
        <v>4949859991</v>
      </c>
      <c r="AJ13" s="215"/>
      <c r="AK13" s="215"/>
    </row>
    <row r="14" spans="1:37" ht="14.65" customHeight="1" x14ac:dyDescent="0.15">
      <c r="A14" s="7" t="s">
        <v>18</v>
      </c>
      <c r="B14" s="7" t="s">
        <v>111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3264051</v>
      </c>
      <c r="Q14" s="26"/>
      <c r="R14" s="19"/>
      <c r="S14" s="19"/>
      <c r="T14" s="19" t="s">
        <v>345</v>
      </c>
      <c r="U14" s="19"/>
      <c r="V14" s="19"/>
      <c r="W14" s="19"/>
      <c r="X14" s="19"/>
      <c r="Y14" s="18"/>
      <c r="Z14" s="25">
        <v>2970027</v>
      </c>
      <c r="AA14" s="27"/>
      <c r="AD14" s="9">
        <v>3264051395</v>
      </c>
      <c r="AE14" s="9">
        <v>2970026566</v>
      </c>
      <c r="AJ14" s="215"/>
      <c r="AK14" s="215"/>
    </row>
    <row r="15" spans="1:37" ht="14.65" customHeight="1" x14ac:dyDescent="0.15">
      <c r="A15" s="7" t="s">
        <v>20</v>
      </c>
      <c r="B15" s="7" t="s">
        <v>112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-1535405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25">
        <v>978067</v>
      </c>
      <c r="AA15" s="27"/>
      <c r="AD15" s="9">
        <v>-1535404510</v>
      </c>
      <c r="AE15" s="9">
        <v>978067068</v>
      </c>
      <c r="AJ15" s="215"/>
      <c r="AK15" s="215"/>
    </row>
    <row r="16" spans="1:37" ht="14.65" customHeight="1" x14ac:dyDescent="0.15">
      <c r="A16" s="7" t="s">
        <v>22</v>
      </c>
      <c r="B16" s="7" t="s">
        <v>114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55093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25">
        <v>0</v>
      </c>
      <c r="AA16" s="27"/>
      <c r="AD16" s="9">
        <v>55092990</v>
      </c>
      <c r="AE16" s="9">
        <v>0</v>
      </c>
      <c r="AJ16" s="215"/>
      <c r="AK16" s="215"/>
    </row>
    <row r="17" spans="1:37" ht="14.65" customHeight="1" x14ac:dyDescent="0.15">
      <c r="A17" s="7" t="s">
        <v>24</v>
      </c>
      <c r="B17" s="7" t="s">
        <v>116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-45484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25">
        <v>662</v>
      </c>
      <c r="AA17" s="27"/>
      <c r="AD17" s="9">
        <v>-45484037</v>
      </c>
      <c r="AE17" s="9">
        <v>662000</v>
      </c>
      <c r="AJ17" s="215"/>
      <c r="AK17" s="215"/>
    </row>
    <row r="18" spans="1:37" ht="14.65" customHeight="1" x14ac:dyDescent="0.15">
      <c r="A18" s="7" t="s">
        <v>26</v>
      </c>
      <c r="B18" s="7" t="s">
        <v>118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J18" s="215"/>
      <c r="AK18" s="215"/>
    </row>
    <row r="19" spans="1:37" ht="14.65" customHeight="1" x14ac:dyDescent="0.15">
      <c r="A19" s="7" t="s">
        <v>28</v>
      </c>
      <c r="B19" s="7" t="s">
        <v>120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263022</v>
      </c>
      <c r="AA19" s="27"/>
      <c r="AD19" s="9">
        <v>0</v>
      </c>
      <c r="AE19" s="9">
        <v>263022466</v>
      </c>
      <c r="AJ19" s="215"/>
      <c r="AK19" s="215"/>
    </row>
    <row r="20" spans="1:37" ht="14.65" customHeight="1" x14ac:dyDescent="0.15">
      <c r="A20" s="7" t="s">
        <v>30</v>
      </c>
      <c r="B20" s="7" t="s">
        <v>122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432664</v>
      </c>
      <c r="AA20" s="27"/>
      <c r="AD20" s="9">
        <v>0</v>
      </c>
      <c r="AE20" s="9">
        <v>432663914</v>
      </c>
      <c r="AJ20" s="215"/>
      <c r="AK20" s="215"/>
    </row>
    <row r="21" spans="1:37" ht="14.65" customHeight="1" x14ac:dyDescent="0.15">
      <c r="A21" s="7" t="s">
        <v>32</v>
      </c>
      <c r="B21" s="7" t="s">
        <v>124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305418</v>
      </c>
      <c r="AA21" s="27"/>
      <c r="AD21" s="9">
        <v>0</v>
      </c>
      <c r="AE21" s="9">
        <v>305417977</v>
      </c>
      <c r="AJ21" s="215"/>
      <c r="AK21" s="215"/>
    </row>
    <row r="22" spans="1:37" ht="14.65" customHeight="1" x14ac:dyDescent="0.15">
      <c r="A22" s="7" t="s">
        <v>34</v>
      </c>
      <c r="B22" s="7" t="s">
        <v>97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225" t="s">
        <v>98</v>
      </c>
      <c r="S22" s="226"/>
      <c r="T22" s="226"/>
      <c r="U22" s="226"/>
      <c r="V22" s="226"/>
      <c r="W22" s="226"/>
      <c r="X22" s="226"/>
      <c r="Y22" s="226"/>
      <c r="Z22" s="30">
        <v>39598868</v>
      </c>
      <c r="AA22" s="31"/>
      <c r="AD22" s="9">
        <v>0</v>
      </c>
      <c r="AE22" s="9">
        <f>IF(AND(AE7="-",AE13="-"),"-",SUM(AE7,AE13))</f>
        <v>39598868337</v>
      </c>
      <c r="AJ22" s="215"/>
      <c r="AK22" s="215"/>
    </row>
    <row r="23" spans="1:37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319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AJ23" s="215"/>
      <c r="AK23" s="215"/>
    </row>
    <row r="24" spans="1:37" ht="14.65" customHeight="1" x14ac:dyDescent="0.15">
      <c r="A24" s="7" t="s">
        <v>38</v>
      </c>
      <c r="B24" s="7" t="s">
        <v>127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290330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147185647</v>
      </c>
      <c r="AA24" s="27"/>
      <c r="AD24" s="9">
        <v>290329943</v>
      </c>
      <c r="AE24" s="9">
        <v>147185647105</v>
      </c>
      <c r="AJ24" s="215"/>
      <c r="AK24" s="215"/>
    </row>
    <row r="25" spans="1:37" ht="14.65" customHeight="1" x14ac:dyDescent="0.15">
      <c r="A25" s="7" t="s">
        <v>40</v>
      </c>
      <c r="B25" s="7" t="s">
        <v>129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53060277</v>
      </c>
      <c r="Q25" s="26"/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-28961686</v>
      </c>
      <c r="AA25" s="27"/>
      <c r="AD25" s="9">
        <f>IF(COUNTIF(AD26:AD33,"-")=COUNTA(AD26:AD33),"-",SUM(AD26:AD33))</f>
        <v>53060277324</v>
      </c>
      <c r="AE25" s="9">
        <v>-28961685719</v>
      </c>
      <c r="AJ25" s="215"/>
      <c r="AK25" s="215"/>
    </row>
    <row r="26" spans="1:37" ht="14.65" customHeight="1" x14ac:dyDescent="0.15">
      <c r="A26" s="7" t="s">
        <v>42</v>
      </c>
      <c r="B26" s="7" t="s">
        <v>131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24934771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12316</v>
      </c>
      <c r="AA26" s="27"/>
      <c r="AD26" s="9">
        <v>24934770539</v>
      </c>
      <c r="AE26" s="9">
        <v>12315725</v>
      </c>
      <c r="AJ26" s="215"/>
      <c r="AK26" s="215"/>
    </row>
    <row r="27" spans="1:37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1086798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1086798342</v>
      </c>
      <c r="AJ27" s="215"/>
      <c r="AK27" s="215"/>
    </row>
    <row r="28" spans="1:37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-696300</v>
      </c>
      <c r="Q28" s="26"/>
      <c r="R28" s="227"/>
      <c r="S28" s="228"/>
      <c r="T28" s="228"/>
      <c r="U28" s="228"/>
      <c r="V28" s="228"/>
      <c r="W28" s="228"/>
      <c r="X28" s="228"/>
      <c r="Y28" s="228"/>
      <c r="Z28" s="25"/>
      <c r="AA28" s="27"/>
      <c r="AD28" s="9">
        <v>-696300469</v>
      </c>
      <c r="AJ28" s="215"/>
      <c r="AK28" s="215"/>
    </row>
    <row r="29" spans="1:37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65249413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65249413179</v>
      </c>
      <c r="AJ29" s="215"/>
      <c r="AK29" s="215"/>
    </row>
    <row r="30" spans="1:37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-37592413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-37592412607</v>
      </c>
      <c r="AJ30" s="215"/>
      <c r="AK30" s="215"/>
    </row>
    <row r="31" spans="1:37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0</v>
      </c>
      <c r="AJ31" s="215"/>
      <c r="AK31" s="215"/>
    </row>
    <row r="32" spans="1:37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>
        <v>0</v>
      </c>
      <c r="AJ32" s="215"/>
      <c r="AK32" s="215"/>
    </row>
    <row r="33" spans="1:37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78008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78008340</v>
      </c>
      <c r="AJ33" s="215"/>
      <c r="AK33" s="215"/>
    </row>
    <row r="34" spans="1:37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7229962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7229961925</v>
      </c>
      <c r="AJ34" s="215"/>
      <c r="AK34" s="215"/>
    </row>
    <row r="35" spans="1:37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-4827637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-4827637470</v>
      </c>
      <c r="AJ35" s="215"/>
      <c r="AK35" s="215"/>
    </row>
    <row r="36" spans="1:37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174056</v>
      </c>
      <c r="Q36" s="26" t="s">
        <v>335</v>
      </c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174056443</v>
      </c>
      <c r="AJ36" s="215"/>
      <c r="AK36" s="215"/>
    </row>
    <row r="37" spans="1:37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113923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113922551</v>
      </c>
      <c r="AJ37" s="215"/>
      <c r="AK37" s="215"/>
    </row>
    <row r="38" spans="1:37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60134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60133892</v>
      </c>
      <c r="AJ38" s="215"/>
      <c r="AK38" s="215"/>
    </row>
    <row r="39" spans="1:37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5902544</v>
      </c>
      <c r="Q39" s="26" t="s">
        <v>335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IF(COUNTIF(AD40:AD50,"-")=COUNTA(AD40:AD50),"-",SUM(AD40,AD44:AD46,AD49:AD50))</f>
        <v>5902544455</v>
      </c>
      <c r="AJ39" s="215"/>
      <c r="AK39" s="215"/>
    </row>
    <row r="40" spans="1:37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139369</v>
      </c>
      <c r="Q40" s="26" t="s">
        <v>335</v>
      </c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139368740</v>
      </c>
      <c r="AJ40" s="215"/>
      <c r="AK40" s="215"/>
    </row>
    <row r="41" spans="1:37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32177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32177440</v>
      </c>
      <c r="AJ41" s="215"/>
      <c r="AK41" s="215"/>
    </row>
    <row r="42" spans="1:37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106881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106881000</v>
      </c>
      <c r="AJ42" s="215"/>
      <c r="AK42" s="215"/>
    </row>
    <row r="43" spans="1:37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310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310300</v>
      </c>
      <c r="AJ43" s="215"/>
      <c r="AK43" s="215"/>
    </row>
    <row r="44" spans="1:37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8"/>
      <c r="L44" s="18"/>
      <c r="M44" s="18"/>
      <c r="N44" s="18"/>
      <c r="O44" s="18"/>
      <c r="P44" s="25">
        <v>494227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494227017</v>
      </c>
      <c r="AJ44" s="215"/>
      <c r="AK44" s="215"/>
    </row>
    <row r="45" spans="1:37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358571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358570962</v>
      </c>
      <c r="AJ45" s="215"/>
      <c r="AK45" s="215"/>
    </row>
    <row r="46" spans="1:37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5006539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IF(COUNTIF(AD47:AD48,"-")=COUNTA(AD47:AD48),"-",SUM(AD47:AD48))</f>
        <v>5006539240</v>
      </c>
      <c r="AJ46" s="215"/>
      <c r="AK46" s="215"/>
    </row>
    <row r="47" spans="1:37" ht="14.65" customHeight="1" x14ac:dyDescent="0.15">
      <c r="A47" s="7" t="s">
        <v>74</v>
      </c>
      <c r="D47" s="24"/>
      <c r="E47" s="19"/>
      <c r="F47" s="19"/>
      <c r="G47" s="19"/>
      <c r="H47" s="19" t="s">
        <v>75</v>
      </c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0</v>
      </c>
      <c r="AJ47" s="215"/>
      <c r="AK47" s="215"/>
    </row>
    <row r="48" spans="1:37" ht="14.65" customHeight="1" x14ac:dyDescent="0.15">
      <c r="A48" s="7" t="s">
        <v>76</v>
      </c>
      <c r="D48" s="24"/>
      <c r="E48" s="18"/>
      <c r="F48" s="19"/>
      <c r="G48" s="19"/>
      <c r="H48" s="19" t="s">
        <v>35</v>
      </c>
      <c r="I48" s="19"/>
      <c r="J48" s="19"/>
      <c r="K48" s="18"/>
      <c r="L48" s="18"/>
      <c r="M48" s="18"/>
      <c r="N48" s="18"/>
      <c r="O48" s="18"/>
      <c r="P48" s="25">
        <v>5006539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5006539240</v>
      </c>
      <c r="AJ48" s="215"/>
      <c r="AK48" s="215"/>
    </row>
    <row r="49" spans="1:37" ht="14.65" customHeight="1" x14ac:dyDescent="0.15">
      <c r="A49" s="7" t="s">
        <v>77</v>
      </c>
      <c r="D49" s="24"/>
      <c r="E49" s="18"/>
      <c r="F49" s="19"/>
      <c r="G49" s="19" t="s">
        <v>35</v>
      </c>
      <c r="H49" s="19"/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  <c r="AJ49" s="215"/>
      <c r="AK49" s="215"/>
    </row>
    <row r="50" spans="1:37" ht="14.65" customHeight="1" x14ac:dyDescent="0.15">
      <c r="A50" s="7" t="s">
        <v>78</v>
      </c>
      <c r="D50" s="24"/>
      <c r="E50" s="18"/>
      <c r="F50" s="19"/>
      <c r="G50" s="19" t="s">
        <v>79</v>
      </c>
      <c r="H50" s="19"/>
      <c r="I50" s="19"/>
      <c r="J50" s="19"/>
      <c r="K50" s="18"/>
      <c r="L50" s="18"/>
      <c r="M50" s="18"/>
      <c r="N50" s="18"/>
      <c r="O50" s="18"/>
      <c r="P50" s="25">
        <v>-96162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-96161504</v>
      </c>
      <c r="AJ50" s="215"/>
      <c r="AK50" s="215"/>
    </row>
    <row r="51" spans="1:37" ht="14.65" customHeight="1" x14ac:dyDescent="0.15">
      <c r="A51" s="7" t="s">
        <v>80</v>
      </c>
      <c r="D51" s="24"/>
      <c r="E51" s="18" t="s">
        <v>81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12236146</v>
      </c>
      <c r="Q51" s="26" t="s">
        <v>335</v>
      </c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f>IF(COUNTIF(AD52:AD60,"-")=COUNTA(AD52:AD60),"-",SUM(AD52:AD55,AD58:AD60))</f>
        <v>12236146043</v>
      </c>
      <c r="AJ51" s="215"/>
      <c r="AK51" s="215"/>
    </row>
    <row r="52" spans="1:37" ht="14.65" customHeight="1" x14ac:dyDescent="0.15">
      <c r="A52" s="7" t="s">
        <v>82</v>
      </c>
      <c r="D52" s="24"/>
      <c r="E52" s="18"/>
      <c r="F52" s="19" t="s">
        <v>83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9785066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9785065988</v>
      </c>
      <c r="AJ52" s="215"/>
      <c r="AK52" s="215"/>
    </row>
    <row r="53" spans="1:37" ht="14.65" customHeight="1" x14ac:dyDescent="0.15">
      <c r="A53" s="7" t="s">
        <v>84</v>
      </c>
      <c r="D53" s="24"/>
      <c r="E53" s="18"/>
      <c r="F53" s="19" t="s">
        <v>85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743924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743924116</v>
      </c>
      <c r="AJ53" s="215"/>
      <c r="AK53" s="215"/>
    </row>
    <row r="54" spans="1:37" ht="14.65" customHeight="1" x14ac:dyDescent="0.15">
      <c r="A54" s="7">
        <v>1500000</v>
      </c>
      <c r="D54" s="24"/>
      <c r="E54" s="18"/>
      <c r="F54" s="19" t="s">
        <v>86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16914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16914239</v>
      </c>
      <c r="AJ54" s="215"/>
      <c r="AK54" s="215"/>
    </row>
    <row r="55" spans="1:37" ht="14.65" customHeight="1" x14ac:dyDescent="0.15">
      <c r="A55" s="7" t="s">
        <v>87</v>
      </c>
      <c r="D55" s="24"/>
      <c r="E55" s="19"/>
      <c r="F55" s="19" t="s">
        <v>73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1569733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1569733461</v>
      </c>
      <c r="AJ55" s="215"/>
      <c r="AK55" s="215"/>
    </row>
    <row r="56" spans="1:37" ht="14.65" customHeight="1" x14ac:dyDescent="0.15">
      <c r="A56" s="7" t="s">
        <v>88</v>
      </c>
      <c r="D56" s="24"/>
      <c r="E56" s="19"/>
      <c r="F56" s="19"/>
      <c r="G56" s="19" t="s">
        <v>89</v>
      </c>
      <c r="H56" s="19"/>
      <c r="I56" s="19"/>
      <c r="J56" s="19"/>
      <c r="K56" s="18"/>
      <c r="L56" s="18"/>
      <c r="M56" s="18"/>
      <c r="N56" s="18"/>
      <c r="O56" s="18"/>
      <c r="P56" s="25">
        <v>1284282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1284282461</v>
      </c>
      <c r="AJ56" s="215"/>
      <c r="AK56" s="215"/>
    </row>
    <row r="57" spans="1:37" ht="14.65" customHeight="1" x14ac:dyDescent="0.15">
      <c r="A57" s="7" t="s">
        <v>90</v>
      </c>
      <c r="D57" s="24"/>
      <c r="E57" s="19"/>
      <c r="F57" s="19"/>
      <c r="G57" s="19" t="s">
        <v>75</v>
      </c>
      <c r="H57" s="19"/>
      <c r="I57" s="19"/>
      <c r="J57" s="19"/>
      <c r="K57" s="18"/>
      <c r="L57" s="18"/>
      <c r="M57" s="18"/>
      <c r="N57" s="18"/>
      <c r="O57" s="18"/>
      <c r="P57" s="25">
        <v>285451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285451000</v>
      </c>
      <c r="AJ57" s="215"/>
      <c r="AK57" s="215"/>
    </row>
    <row r="58" spans="1:37" ht="14.65" customHeight="1" x14ac:dyDescent="0.15">
      <c r="A58" s="7" t="s">
        <v>91</v>
      </c>
      <c r="D58" s="24"/>
      <c r="E58" s="19"/>
      <c r="F58" s="19" t="s">
        <v>92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43877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43877081</v>
      </c>
      <c r="AJ58" s="215"/>
      <c r="AK58" s="215"/>
    </row>
    <row r="59" spans="1:37" ht="14.65" customHeight="1" x14ac:dyDescent="0.15">
      <c r="A59" s="7" t="s">
        <v>93</v>
      </c>
      <c r="D59" s="24"/>
      <c r="E59" s="19"/>
      <c r="F59" s="19" t="s">
        <v>35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80442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80442140</v>
      </c>
      <c r="AJ59" s="215"/>
      <c r="AK59" s="215"/>
    </row>
    <row r="60" spans="1:37" ht="14.65" customHeight="1" x14ac:dyDescent="0.15">
      <c r="A60" s="7" t="s">
        <v>94</v>
      </c>
      <c r="D60" s="24"/>
      <c r="E60" s="19"/>
      <c r="F60" s="38" t="s">
        <v>79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-3811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-3810982</v>
      </c>
      <c r="AJ60" s="215"/>
      <c r="AK60" s="215"/>
    </row>
    <row r="61" spans="1:37" ht="14.65" customHeight="1" thickBot="1" x14ac:dyDescent="0.2">
      <c r="A61" s="7">
        <v>1565000</v>
      </c>
      <c r="B61" s="7" t="s">
        <v>125</v>
      </c>
      <c r="D61" s="24"/>
      <c r="E61" s="19" t="s">
        <v>95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229" t="s">
        <v>126</v>
      </c>
      <c r="S61" s="230"/>
      <c r="T61" s="230"/>
      <c r="U61" s="230"/>
      <c r="V61" s="230"/>
      <c r="W61" s="230"/>
      <c r="X61" s="230"/>
      <c r="Y61" s="231"/>
      <c r="Z61" s="40">
        <v>118236277</v>
      </c>
      <c r="AA61" s="41"/>
      <c r="AD61" s="9">
        <v>0</v>
      </c>
      <c r="AE61" s="9">
        <f>IF(AND(AE24="-",AE25="-",AE26="-"),"-",SUM(AE24,AE25,AE26))</f>
        <v>118236277111</v>
      </c>
      <c r="AJ61" s="215"/>
      <c r="AK61" s="215"/>
    </row>
    <row r="62" spans="1:37" ht="14.65" customHeight="1" thickBot="1" x14ac:dyDescent="0.2">
      <c r="A62" s="7" t="s">
        <v>1</v>
      </c>
      <c r="B62" s="7" t="s">
        <v>96</v>
      </c>
      <c r="D62" s="232" t="s">
        <v>2</v>
      </c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4"/>
      <c r="P62" s="42">
        <v>157835145</v>
      </c>
      <c r="Q62" s="43"/>
      <c r="R62" s="235" t="s">
        <v>320</v>
      </c>
      <c r="S62" s="236"/>
      <c r="T62" s="236"/>
      <c r="U62" s="236"/>
      <c r="V62" s="236"/>
      <c r="W62" s="236"/>
      <c r="X62" s="236"/>
      <c r="Y62" s="237"/>
      <c r="Z62" s="42">
        <v>157835145</v>
      </c>
      <c r="AA62" s="44"/>
      <c r="AD62" s="9">
        <f>IF(AND(AD7="-",AD51="-",AD61="-"),"-",SUM(AD7,AD51,AD61))</f>
        <v>157835145448</v>
      </c>
      <c r="AE62" s="9">
        <f>IF(AND(AE22="-",AE61="-"),"-",SUM(AE22,AE61))</f>
        <v>157835145448</v>
      </c>
      <c r="AJ62" s="215"/>
      <c r="AK62" s="215"/>
    </row>
    <row r="63" spans="1:37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J63" s="215"/>
      <c r="AK63" s="215"/>
    </row>
    <row r="64" spans="1:37" ht="14.65" customHeight="1" x14ac:dyDescent="0.15">
      <c r="D64" s="46"/>
      <c r="E64" s="47" t="s">
        <v>321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J64" s="215"/>
      <c r="AK64" s="215"/>
    </row>
    <row r="65" spans="36:37" ht="14.65" customHeight="1" x14ac:dyDescent="0.15">
      <c r="AJ65" s="215"/>
      <c r="AK65" s="215"/>
    </row>
    <row r="66" spans="36:37" ht="14.65" customHeight="1" x14ac:dyDescent="0.15">
      <c r="AJ66" s="215"/>
      <c r="AK66" s="215"/>
    </row>
    <row r="67" spans="36:37" ht="14.65" customHeight="1" x14ac:dyDescent="0.15">
      <c r="AJ67" s="215"/>
      <c r="AK67" s="215"/>
    </row>
    <row r="68" spans="36:37" ht="14.65" customHeight="1" x14ac:dyDescent="0.15">
      <c r="AJ68" s="215"/>
      <c r="AK68" s="215"/>
    </row>
    <row r="69" spans="36:37" ht="16.5" customHeight="1" x14ac:dyDescent="0.15">
      <c r="AJ69" s="215"/>
      <c r="AK69" s="215"/>
    </row>
    <row r="70" spans="36:37" ht="14.65" customHeight="1" x14ac:dyDescent="0.15">
      <c r="AJ70" s="215"/>
      <c r="AK70" s="215"/>
    </row>
    <row r="71" spans="36:37" ht="9.75" customHeight="1" x14ac:dyDescent="0.15"/>
    <row r="72" spans="36:3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8:Y28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J42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6" ht="24" x14ac:dyDescent="0.2">
      <c r="C2" s="243" t="s">
        <v>332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51"/>
    </row>
    <row r="3" spans="1:36" ht="17.25" x14ac:dyDescent="0.2">
      <c r="C3" s="244" t="s">
        <v>333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51"/>
    </row>
    <row r="4" spans="1:36" ht="17.25" x14ac:dyDescent="0.2">
      <c r="C4" s="244" t="s">
        <v>334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51"/>
    </row>
    <row r="5" spans="1:3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331</v>
      </c>
      <c r="P5" s="51"/>
    </row>
    <row r="6" spans="1:36" ht="18" thickBot="1" x14ac:dyDescent="0.25">
      <c r="A6" s="50" t="s">
        <v>314</v>
      </c>
      <c r="C6" s="245" t="s">
        <v>0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7" t="s">
        <v>316</v>
      </c>
      <c r="O6" s="248"/>
      <c r="P6" s="51"/>
    </row>
    <row r="7" spans="1:36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96993323</v>
      </c>
      <c r="O7" s="58"/>
      <c r="P7" s="59"/>
      <c r="R7" s="6">
        <f>IF(AND(R8="-",R23="-"),"-",SUM(R8,R23))</f>
        <v>96993322696</v>
      </c>
      <c r="AJ7" s="212"/>
    </row>
    <row r="8" spans="1:36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63719270</v>
      </c>
      <c r="O8" s="60" t="s">
        <v>335</v>
      </c>
      <c r="P8" s="59"/>
      <c r="R8" s="6">
        <f>IF(COUNTIF(R9:R22,"-")=COUNTA(R9:R22),"-",SUM(R9,R14,R19))</f>
        <v>63719270300</v>
      </c>
      <c r="AJ8" s="212"/>
    </row>
    <row r="9" spans="1:36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5556826</v>
      </c>
      <c r="O9" s="60" t="s">
        <v>335</v>
      </c>
      <c r="P9" s="59"/>
      <c r="R9" s="6">
        <f>IF(COUNTIF(R10:R13,"-")=COUNTA(R10:R13),"-",SUM(R10:R13))</f>
        <v>5556826127</v>
      </c>
      <c r="AJ9" s="212"/>
    </row>
    <row r="10" spans="1:36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4595868</v>
      </c>
      <c r="O10" s="60"/>
      <c r="P10" s="59"/>
      <c r="R10" s="6">
        <v>4595867569</v>
      </c>
      <c r="AJ10" s="212"/>
    </row>
    <row r="11" spans="1:36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269935</v>
      </c>
      <c r="O11" s="60"/>
      <c r="P11" s="59"/>
      <c r="R11" s="6">
        <v>269934569</v>
      </c>
      <c r="AJ11" s="212"/>
    </row>
    <row r="12" spans="1:36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332113</v>
      </c>
      <c r="O12" s="60"/>
      <c r="P12" s="59"/>
      <c r="R12" s="6">
        <v>332112872</v>
      </c>
      <c r="AJ12" s="212"/>
    </row>
    <row r="13" spans="1:36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358911</v>
      </c>
      <c r="O13" s="60"/>
      <c r="P13" s="59"/>
      <c r="R13" s="6">
        <v>358911117</v>
      </c>
      <c r="AJ13" s="212"/>
    </row>
    <row r="14" spans="1:36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11616479</v>
      </c>
      <c r="O14" s="60"/>
      <c r="P14" s="59"/>
      <c r="R14" s="6">
        <f>IF(COUNTIF(R15:R18,"-")=COUNTA(R15:R18),"-",SUM(R15:R18))</f>
        <v>11616478990</v>
      </c>
      <c r="AJ14" s="212"/>
    </row>
    <row r="15" spans="1:36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8572438</v>
      </c>
      <c r="O15" s="60"/>
      <c r="P15" s="59"/>
      <c r="R15" s="6">
        <v>8572437692</v>
      </c>
      <c r="AJ15" s="212"/>
    </row>
    <row r="16" spans="1:36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348023</v>
      </c>
      <c r="O16" s="60"/>
      <c r="P16" s="59"/>
      <c r="R16" s="6">
        <v>348023296</v>
      </c>
      <c r="AJ16" s="212"/>
    </row>
    <row r="17" spans="1:36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2696018</v>
      </c>
      <c r="O17" s="60"/>
      <c r="P17" s="59"/>
      <c r="R17" s="6">
        <v>2696018002</v>
      </c>
      <c r="AJ17" s="212"/>
    </row>
    <row r="18" spans="1:36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0</v>
      </c>
      <c r="O18" s="60"/>
      <c r="P18" s="59"/>
      <c r="R18" s="6">
        <v>0</v>
      </c>
      <c r="AJ18" s="212"/>
    </row>
    <row r="19" spans="1:36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46545965</v>
      </c>
      <c r="O19" s="60"/>
      <c r="P19" s="59"/>
      <c r="R19" s="6">
        <f>IF(COUNTIF(R20:R22,"-")=COUNTA(R20:R22),"-",SUM(R20:R22))</f>
        <v>46545965183</v>
      </c>
      <c r="AJ19" s="212"/>
    </row>
    <row r="20" spans="1:36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262846</v>
      </c>
      <c r="O20" s="60"/>
      <c r="P20" s="59"/>
      <c r="R20" s="6">
        <v>262845571</v>
      </c>
      <c r="AJ20" s="212"/>
    </row>
    <row r="21" spans="1:36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24985</v>
      </c>
      <c r="O21" s="60"/>
      <c r="P21" s="59"/>
      <c r="R21" s="6">
        <v>24985460</v>
      </c>
      <c r="AJ21" s="212"/>
    </row>
    <row r="22" spans="1:36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46258134</v>
      </c>
      <c r="O22" s="60"/>
      <c r="P22" s="59"/>
      <c r="R22" s="6">
        <v>46258134152</v>
      </c>
      <c r="AJ22" s="212"/>
    </row>
    <row r="23" spans="1:36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33274052</v>
      </c>
      <c r="O23" s="60"/>
      <c r="P23" s="59"/>
      <c r="R23" s="6">
        <f>IF(COUNTIF(R24:R27,"-")=COUNTA(R24:R27),"-",SUM(R24:R27))</f>
        <v>33274052396</v>
      </c>
      <c r="AJ23" s="212"/>
    </row>
    <row r="24" spans="1:36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27376329</v>
      </c>
      <c r="O24" s="60"/>
      <c r="P24" s="59"/>
      <c r="R24" s="6">
        <v>27376329376</v>
      </c>
      <c r="AJ24" s="212"/>
    </row>
    <row r="25" spans="1:36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4336617</v>
      </c>
      <c r="O25" s="60"/>
      <c r="P25" s="59"/>
      <c r="R25" s="6">
        <v>4336616886</v>
      </c>
      <c r="AJ25" s="212"/>
    </row>
    <row r="26" spans="1:36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367004</v>
      </c>
      <c r="O26" s="60"/>
      <c r="P26" s="59"/>
      <c r="R26" s="6">
        <v>367004250</v>
      </c>
      <c r="AJ26" s="212"/>
    </row>
    <row r="27" spans="1:36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1194102</v>
      </c>
      <c r="O27" s="60"/>
      <c r="P27" s="59"/>
      <c r="R27" s="6">
        <v>1194101884</v>
      </c>
      <c r="AJ27" s="212"/>
    </row>
    <row r="28" spans="1:36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57014526</v>
      </c>
      <c r="O28" s="60"/>
      <c r="P28" s="59"/>
      <c r="R28" s="6">
        <f>IF(COUNTIF(R29:R30,"-")=COUNTA(R29:R30),"-",SUM(R29:R30))</f>
        <v>57014525957</v>
      </c>
      <c r="AJ28" s="212"/>
    </row>
    <row r="29" spans="1:36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1490623</v>
      </c>
      <c r="O29" s="60"/>
      <c r="P29" s="59"/>
      <c r="R29" s="6">
        <v>1490622749</v>
      </c>
      <c r="AJ29" s="212"/>
    </row>
    <row r="30" spans="1:36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55523903</v>
      </c>
      <c r="O30" s="60"/>
      <c r="P30" s="59"/>
      <c r="R30" s="6">
        <v>55523903208</v>
      </c>
      <c r="AJ30" s="212"/>
    </row>
    <row r="31" spans="1:36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39978797</v>
      </c>
      <c r="O31" s="66"/>
      <c r="P31" s="59"/>
      <c r="R31" s="6">
        <f>IF(COUNTIF(R7:R28,"-")=COUNTA(R7:R28),"-",SUM(R28)-SUM(R7))</f>
        <v>-39978796739</v>
      </c>
      <c r="AJ31" s="212"/>
    </row>
    <row r="32" spans="1:36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122379</v>
      </c>
      <c r="O32" s="58"/>
      <c r="P32" s="59"/>
      <c r="R32" s="6">
        <f>IF(COUNTIF(R33:R36,"-")=COUNTA(R33:R36),"-",SUM(R33:R36))</f>
        <v>122378774</v>
      </c>
      <c r="AJ32" s="212"/>
    </row>
    <row r="33" spans="1:36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J33" s="212"/>
    </row>
    <row r="34" spans="1:36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91930</v>
      </c>
      <c r="O34" s="60"/>
      <c r="P34" s="59"/>
      <c r="R34" s="6">
        <v>91929697</v>
      </c>
      <c r="AJ34" s="212"/>
    </row>
    <row r="35" spans="1:36" x14ac:dyDescent="0.15">
      <c r="A35" s="50" t="s">
        <v>186</v>
      </c>
      <c r="C35" s="54"/>
      <c r="D35" s="55"/>
      <c r="E35" s="55" t="s">
        <v>187</v>
      </c>
      <c r="F35" s="55"/>
      <c r="G35" s="55"/>
      <c r="H35" s="55"/>
      <c r="I35" s="55"/>
      <c r="J35" s="55"/>
      <c r="K35" s="56"/>
      <c r="L35" s="56"/>
      <c r="M35" s="56"/>
      <c r="N35" s="57">
        <v>500</v>
      </c>
      <c r="O35" s="60"/>
      <c r="P35" s="59"/>
      <c r="R35" s="6">
        <v>500000</v>
      </c>
      <c r="AJ35" s="212"/>
    </row>
    <row r="36" spans="1:36" x14ac:dyDescent="0.15">
      <c r="A36" s="50" t="s">
        <v>188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29949</v>
      </c>
      <c r="O36" s="60"/>
      <c r="P36" s="59"/>
      <c r="R36" s="6">
        <v>29949077</v>
      </c>
      <c r="AJ36" s="212"/>
    </row>
    <row r="37" spans="1:36" x14ac:dyDescent="0.15">
      <c r="A37" s="50" t="s">
        <v>189</v>
      </c>
      <c r="C37" s="54"/>
      <c r="D37" s="55" t="s">
        <v>190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17981</v>
      </c>
      <c r="O37" s="58"/>
      <c r="P37" s="59"/>
      <c r="R37" s="6">
        <f>IF(COUNTIF(R38:R39,"-")=COUNTA(R38:R39),"-",SUM(R38:R39))</f>
        <v>17980730</v>
      </c>
      <c r="AJ37" s="212"/>
    </row>
    <row r="38" spans="1:36" x14ac:dyDescent="0.15">
      <c r="A38" s="50" t="s">
        <v>191</v>
      </c>
      <c r="C38" s="54"/>
      <c r="D38" s="55"/>
      <c r="E38" s="55" t="s">
        <v>192</v>
      </c>
      <c r="F38" s="55"/>
      <c r="G38" s="55"/>
      <c r="H38" s="55"/>
      <c r="I38" s="55"/>
      <c r="J38" s="55"/>
      <c r="K38" s="61"/>
      <c r="L38" s="61"/>
      <c r="M38" s="61"/>
      <c r="N38" s="57">
        <v>16926</v>
      </c>
      <c r="O38" s="60"/>
      <c r="P38" s="59"/>
      <c r="R38" s="6">
        <v>16926208</v>
      </c>
      <c r="AJ38" s="212"/>
    </row>
    <row r="39" spans="1:36" ht="14.25" thickBot="1" x14ac:dyDescent="0.2">
      <c r="A39" s="50" t="s">
        <v>193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1055</v>
      </c>
      <c r="O39" s="60"/>
      <c r="P39" s="59"/>
      <c r="R39" s="6">
        <v>1054522</v>
      </c>
      <c r="AJ39" s="212"/>
    </row>
    <row r="40" spans="1:36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40083195</v>
      </c>
      <c r="O40" s="71"/>
      <c r="P40" s="59"/>
      <c r="R40" s="6">
        <f>IF(COUNTIF(R31:R39,"-")=COUNTA(R31:R39),"-",SUM(R31,R37)-SUM(R32))</f>
        <v>-40083194783</v>
      </c>
      <c r="AJ40" s="212"/>
    </row>
    <row r="41" spans="1:36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36" s="73" customFormat="1" ht="15.6" customHeight="1" x14ac:dyDescent="0.15">
      <c r="A42" s="72"/>
      <c r="C42" s="77"/>
      <c r="D42" s="77" t="s">
        <v>321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7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66" t="s">
        <v>336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24" ht="17.25" x14ac:dyDescent="0.2">
      <c r="B3" s="84"/>
      <c r="C3" s="267" t="s">
        <v>337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7.25" x14ac:dyDescent="0.2">
      <c r="B4" s="84"/>
      <c r="C4" s="267" t="s">
        <v>338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331</v>
      </c>
    </row>
    <row r="6" spans="1:24" ht="12.75" customHeight="1" x14ac:dyDescent="0.15">
      <c r="B6" s="88"/>
      <c r="C6" s="268" t="s">
        <v>0</v>
      </c>
      <c r="D6" s="269"/>
      <c r="E6" s="269"/>
      <c r="F6" s="269"/>
      <c r="G6" s="269"/>
      <c r="H6" s="269"/>
      <c r="I6" s="269"/>
      <c r="J6" s="270"/>
      <c r="K6" s="274" t="s">
        <v>322</v>
      </c>
      <c r="L6" s="269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314</v>
      </c>
      <c r="B7" s="88"/>
      <c r="C7" s="271"/>
      <c r="D7" s="272"/>
      <c r="E7" s="272"/>
      <c r="F7" s="272"/>
      <c r="G7" s="272"/>
      <c r="H7" s="272"/>
      <c r="I7" s="272"/>
      <c r="J7" s="273"/>
      <c r="K7" s="275"/>
      <c r="L7" s="272"/>
      <c r="M7" s="276" t="s">
        <v>323</v>
      </c>
      <c r="N7" s="277"/>
      <c r="O7" s="276" t="s">
        <v>324</v>
      </c>
      <c r="P7" s="277"/>
      <c r="Q7" s="276" t="s">
        <v>132</v>
      </c>
      <c r="R7" s="278"/>
    </row>
    <row r="8" spans="1:24" ht="15.95" customHeight="1" x14ac:dyDescent="0.15">
      <c r="A8" s="81" t="s">
        <v>194</v>
      </c>
      <c r="B8" s="91"/>
      <c r="C8" s="92" t="s">
        <v>195</v>
      </c>
      <c r="D8" s="93"/>
      <c r="E8" s="93"/>
      <c r="F8" s="93"/>
      <c r="G8" s="93"/>
      <c r="H8" s="93"/>
      <c r="I8" s="93"/>
      <c r="J8" s="94"/>
      <c r="K8" s="95">
        <v>116469855</v>
      </c>
      <c r="L8" s="96"/>
      <c r="M8" s="95">
        <v>145323023</v>
      </c>
      <c r="N8" s="97"/>
      <c r="O8" s="95">
        <v>-28864915</v>
      </c>
      <c r="P8" s="97"/>
      <c r="Q8" s="98">
        <v>11747</v>
      </c>
      <c r="R8" s="99"/>
      <c r="U8" s="213">
        <f t="shared" ref="U8:U13" si="0">IF(COUNTIF(V8:X8,"-")=COUNTA(V8:X8),"-",SUM(V8:X8))</f>
        <v>116469855051</v>
      </c>
      <c r="V8" s="213">
        <v>145323023345</v>
      </c>
      <c r="W8" s="213">
        <v>-28864915294</v>
      </c>
      <c r="X8" s="213">
        <v>11747000</v>
      </c>
    </row>
    <row r="9" spans="1:24" ht="15.95" customHeight="1" x14ac:dyDescent="0.15">
      <c r="A9" s="81" t="s">
        <v>196</v>
      </c>
      <c r="B9" s="91"/>
      <c r="C9" s="24"/>
      <c r="D9" s="19" t="s">
        <v>197</v>
      </c>
      <c r="E9" s="19"/>
      <c r="F9" s="19"/>
      <c r="G9" s="19"/>
      <c r="H9" s="19"/>
      <c r="I9" s="19"/>
      <c r="J9" s="100"/>
      <c r="K9" s="101">
        <v>-40083195</v>
      </c>
      <c r="L9" s="102"/>
      <c r="M9" s="258"/>
      <c r="N9" s="259"/>
      <c r="O9" s="101">
        <v>-40083195</v>
      </c>
      <c r="P9" s="103"/>
      <c r="Q9" s="104">
        <v>0</v>
      </c>
      <c r="R9" s="105"/>
      <c r="U9" s="213">
        <f t="shared" si="0"/>
        <v>-40083194783</v>
      </c>
      <c r="V9" s="213" t="s">
        <v>11</v>
      </c>
      <c r="W9" s="213">
        <v>-40083194783</v>
      </c>
      <c r="X9" s="213">
        <v>0</v>
      </c>
    </row>
    <row r="10" spans="1:24" ht="15.95" customHeight="1" x14ac:dyDescent="0.15">
      <c r="A10" s="81" t="s">
        <v>198</v>
      </c>
      <c r="B10" s="88"/>
      <c r="C10" s="106"/>
      <c r="D10" s="100" t="s">
        <v>199</v>
      </c>
      <c r="E10" s="100"/>
      <c r="F10" s="100"/>
      <c r="G10" s="100"/>
      <c r="H10" s="100"/>
      <c r="I10" s="100"/>
      <c r="J10" s="100"/>
      <c r="K10" s="101">
        <v>41702412</v>
      </c>
      <c r="L10" s="102"/>
      <c r="M10" s="251"/>
      <c r="N10" s="252"/>
      <c r="O10" s="101">
        <v>41702412</v>
      </c>
      <c r="P10" s="103"/>
      <c r="Q10" s="104">
        <v>0</v>
      </c>
      <c r="R10" s="107"/>
      <c r="U10" s="213">
        <f t="shared" si="0"/>
        <v>41702412120</v>
      </c>
      <c r="V10" s="213" t="s">
        <v>11</v>
      </c>
      <c r="W10" s="213">
        <f>IF(COUNTIF(W11:W12,"-")=COUNTA(W11:W12),"-",SUM(W11:W12))</f>
        <v>41702412120</v>
      </c>
      <c r="X10" s="213">
        <f>IF(COUNTIF(X11:X12,"-")=COUNTA(X11:X12),"-",SUM(X11:X12))</f>
        <v>0</v>
      </c>
    </row>
    <row r="11" spans="1:24" ht="15.95" customHeight="1" x14ac:dyDescent="0.15">
      <c r="A11" s="81" t="s">
        <v>200</v>
      </c>
      <c r="B11" s="88"/>
      <c r="C11" s="108"/>
      <c r="D11" s="100"/>
      <c r="E11" s="109" t="s">
        <v>201</v>
      </c>
      <c r="F11" s="109"/>
      <c r="G11" s="109"/>
      <c r="H11" s="109"/>
      <c r="I11" s="109"/>
      <c r="J11" s="100"/>
      <c r="K11" s="101">
        <v>28782880</v>
      </c>
      <c r="L11" s="102"/>
      <c r="M11" s="251"/>
      <c r="N11" s="252"/>
      <c r="O11" s="101">
        <v>28782880</v>
      </c>
      <c r="P11" s="103"/>
      <c r="Q11" s="104">
        <v>0</v>
      </c>
      <c r="R11" s="107"/>
      <c r="U11" s="213">
        <f t="shared" si="0"/>
        <v>28782880285</v>
      </c>
      <c r="V11" s="213" t="s">
        <v>11</v>
      </c>
      <c r="W11" s="213">
        <v>28782880285</v>
      </c>
      <c r="X11" s="213">
        <v>0</v>
      </c>
    </row>
    <row r="12" spans="1:24" ht="15.95" customHeight="1" x14ac:dyDescent="0.15">
      <c r="A12" s="81" t="s">
        <v>202</v>
      </c>
      <c r="B12" s="88"/>
      <c r="C12" s="110"/>
      <c r="D12" s="111"/>
      <c r="E12" s="111" t="s">
        <v>203</v>
      </c>
      <c r="F12" s="111"/>
      <c r="G12" s="111"/>
      <c r="H12" s="111"/>
      <c r="I12" s="111"/>
      <c r="J12" s="112"/>
      <c r="K12" s="113">
        <v>12919532</v>
      </c>
      <c r="L12" s="114"/>
      <c r="M12" s="260"/>
      <c r="N12" s="261"/>
      <c r="O12" s="113">
        <v>12919532</v>
      </c>
      <c r="P12" s="115"/>
      <c r="Q12" s="116">
        <v>0</v>
      </c>
      <c r="R12" s="117"/>
      <c r="U12" s="213">
        <f t="shared" si="0"/>
        <v>12919531835</v>
      </c>
      <c r="V12" s="213" t="s">
        <v>11</v>
      </c>
      <c r="W12" s="213">
        <v>12919531835</v>
      </c>
      <c r="X12" s="213">
        <v>0</v>
      </c>
    </row>
    <row r="13" spans="1:24" ht="15.95" customHeight="1" x14ac:dyDescent="0.15">
      <c r="A13" s="81" t="s">
        <v>204</v>
      </c>
      <c r="B13" s="88"/>
      <c r="C13" s="118"/>
      <c r="D13" s="119" t="s">
        <v>205</v>
      </c>
      <c r="E13" s="120"/>
      <c r="F13" s="119"/>
      <c r="G13" s="119"/>
      <c r="H13" s="119"/>
      <c r="I13" s="119"/>
      <c r="J13" s="121"/>
      <c r="K13" s="122">
        <v>1619217</v>
      </c>
      <c r="L13" s="123"/>
      <c r="M13" s="262"/>
      <c r="N13" s="263"/>
      <c r="O13" s="122">
        <v>1619217</v>
      </c>
      <c r="P13" s="124"/>
      <c r="Q13" s="125">
        <v>0</v>
      </c>
      <c r="R13" s="126"/>
      <c r="U13" s="213">
        <f t="shared" si="0"/>
        <v>1619217337</v>
      </c>
      <c r="V13" s="213" t="s">
        <v>11</v>
      </c>
      <c r="W13" s="213">
        <f>IF(COUNTIF(W9:W10,"-")=COUNTA(W9:W10),"-",SUM(W9:W10))</f>
        <v>1619217337</v>
      </c>
      <c r="X13" s="213">
        <f>IF(COUNTIF(X9:X10,"-")=COUNTA(X9:X10),"-",SUM(X9:X10))</f>
        <v>0</v>
      </c>
    </row>
    <row r="14" spans="1:24" ht="15.95" customHeight="1" x14ac:dyDescent="0.15">
      <c r="A14" s="81" t="s">
        <v>206</v>
      </c>
      <c r="B14" s="88"/>
      <c r="C14" s="24"/>
      <c r="D14" s="127" t="s">
        <v>325</v>
      </c>
      <c r="E14" s="127"/>
      <c r="F14" s="127"/>
      <c r="G14" s="109"/>
      <c r="H14" s="109"/>
      <c r="I14" s="109"/>
      <c r="J14" s="100"/>
      <c r="K14" s="253"/>
      <c r="L14" s="254"/>
      <c r="M14" s="101">
        <v>1627563</v>
      </c>
      <c r="N14" s="103" t="s">
        <v>335</v>
      </c>
      <c r="O14" s="101">
        <v>-1627563</v>
      </c>
      <c r="P14" s="103" t="s">
        <v>335</v>
      </c>
      <c r="Q14" s="264"/>
      <c r="R14" s="265"/>
      <c r="U14" s="213">
        <v>0</v>
      </c>
      <c r="V14" s="213">
        <f>IF(COUNTA(V15:V18)=COUNTIF(V15:V18,"-"),"-",SUM(V15,V17,V16,V18))</f>
        <v>1627563285</v>
      </c>
      <c r="W14" s="213">
        <f>IF(COUNTA(W15:W18)=COUNTIF(W15:W18,"-"),"-",SUM(W15,W17,W16,W18))</f>
        <v>-1627563285</v>
      </c>
      <c r="X14" s="213" t="s">
        <v>11</v>
      </c>
    </row>
    <row r="15" spans="1:24" ht="15.95" customHeight="1" x14ac:dyDescent="0.15">
      <c r="A15" s="81" t="s">
        <v>207</v>
      </c>
      <c r="B15" s="88"/>
      <c r="C15" s="24"/>
      <c r="D15" s="127"/>
      <c r="E15" s="127" t="s">
        <v>208</v>
      </c>
      <c r="F15" s="109"/>
      <c r="G15" s="109"/>
      <c r="H15" s="109"/>
      <c r="I15" s="109"/>
      <c r="J15" s="100"/>
      <c r="K15" s="253"/>
      <c r="L15" s="254"/>
      <c r="M15" s="101">
        <v>6874199</v>
      </c>
      <c r="N15" s="103"/>
      <c r="O15" s="101">
        <v>-6874199</v>
      </c>
      <c r="P15" s="103"/>
      <c r="Q15" s="255"/>
      <c r="R15" s="256"/>
      <c r="U15" s="213">
        <v>0</v>
      </c>
      <c r="V15" s="213">
        <v>6874198630</v>
      </c>
      <c r="W15" s="213">
        <v>-6874198630</v>
      </c>
      <c r="X15" s="213" t="s">
        <v>11</v>
      </c>
    </row>
    <row r="16" spans="1:24" ht="15.95" customHeight="1" x14ac:dyDescent="0.15">
      <c r="A16" s="81" t="s">
        <v>209</v>
      </c>
      <c r="B16" s="88"/>
      <c r="C16" s="24"/>
      <c r="D16" s="127"/>
      <c r="E16" s="127" t="s">
        <v>210</v>
      </c>
      <c r="F16" s="127"/>
      <c r="G16" s="109"/>
      <c r="H16" s="109"/>
      <c r="I16" s="109"/>
      <c r="J16" s="100"/>
      <c r="K16" s="253"/>
      <c r="L16" s="254"/>
      <c r="M16" s="101">
        <v>-4990989</v>
      </c>
      <c r="N16" s="103"/>
      <c r="O16" s="101">
        <v>4990989</v>
      </c>
      <c r="P16" s="103"/>
      <c r="Q16" s="255"/>
      <c r="R16" s="256"/>
      <c r="U16" s="213">
        <v>0</v>
      </c>
      <c r="V16" s="213">
        <v>-4990988986</v>
      </c>
      <c r="W16" s="213">
        <v>4990988986</v>
      </c>
      <c r="X16" s="213" t="s">
        <v>11</v>
      </c>
    </row>
    <row r="17" spans="1:24" ht="15.95" customHeight="1" x14ac:dyDescent="0.15">
      <c r="A17" s="81" t="s">
        <v>211</v>
      </c>
      <c r="B17" s="88"/>
      <c r="C17" s="24"/>
      <c r="D17" s="127"/>
      <c r="E17" s="127" t="s">
        <v>212</v>
      </c>
      <c r="F17" s="127"/>
      <c r="G17" s="109"/>
      <c r="H17" s="109"/>
      <c r="I17" s="109"/>
      <c r="J17" s="100"/>
      <c r="K17" s="253"/>
      <c r="L17" s="254"/>
      <c r="M17" s="101">
        <v>582177</v>
      </c>
      <c r="N17" s="103"/>
      <c r="O17" s="101">
        <v>-582177</v>
      </c>
      <c r="P17" s="103"/>
      <c r="Q17" s="255"/>
      <c r="R17" s="256"/>
      <c r="U17" s="213">
        <v>0</v>
      </c>
      <c r="V17" s="213">
        <v>582176860</v>
      </c>
      <c r="W17" s="213">
        <v>-582176860</v>
      </c>
      <c r="X17" s="213" t="s">
        <v>11</v>
      </c>
    </row>
    <row r="18" spans="1:24" ht="15.95" customHeight="1" x14ac:dyDescent="0.15">
      <c r="A18" s="81" t="s">
        <v>213</v>
      </c>
      <c r="B18" s="88"/>
      <c r="C18" s="24"/>
      <c r="D18" s="127"/>
      <c r="E18" s="127" t="s">
        <v>214</v>
      </c>
      <c r="F18" s="127"/>
      <c r="G18" s="109"/>
      <c r="H18" s="20"/>
      <c r="I18" s="109"/>
      <c r="J18" s="100"/>
      <c r="K18" s="253"/>
      <c r="L18" s="254"/>
      <c r="M18" s="101">
        <v>-837823</v>
      </c>
      <c r="N18" s="103"/>
      <c r="O18" s="101">
        <v>837823</v>
      </c>
      <c r="P18" s="103"/>
      <c r="Q18" s="255"/>
      <c r="R18" s="256"/>
      <c r="U18" s="213">
        <v>0</v>
      </c>
      <c r="V18" s="213">
        <v>-837823219</v>
      </c>
      <c r="W18" s="213">
        <v>837823219</v>
      </c>
      <c r="X18" s="213" t="s">
        <v>11</v>
      </c>
    </row>
    <row r="19" spans="1:24" ht="15.95" customHeight="1" x14ac:dyDescent="0.15">
      <c r="A19" s="81" t="s">
        <v>215</v>
      </c>
      <c r="B19" s="88"/>
      <c r="C19" s="24"/>
      <c r="D19" s="127" t="s">
        <v>216</v>
      </c>
      <c r="E19" s="109"/>
      <c r="F19" s="109"/>
      <c r="G19" s="109"/>
      <c r="H19" s="109"/>
      <c r="I19" s="109"/>
      <c r="J19" s="100"/>
      <c r="K19" s="101">
        <v>-102</v>
      </c>
      <c r="L19" s="102"/>
      <c r="M19" s="101">
        <v>-102</v>
      </c>
      <c r="N19" s="103"/>
      <c r="O19" s="251"/>
      <c r="P19" s="252"/>
      <c r="Q19" s="251"/>
      <c r="R19" s="257"/>
      <c r="U19" s="213">
        <f t="shared" ref="U19:U25" si="1">IF(COUNTIF(V19:X19,"-")=COUNTA(V19:X19),"-",SUM(V19:X19))</f>
        <v>-101920</v>
      </c>
      <c r="V19" s="213">
        <v>-101920</v>
      </c>
      <c r="W19" s="213" t="s">
        <v>11</v>
      </c>
      <c r="X19" s="213" t="s">
        <v>11</v>
      </c>
    </row>
    <row r="20" spans="1:24" ht="15.95" customHeight="1" x14ac:dyDescent="0.15">
      <c r="A20" s="81" t="s">
        <v>217</v>
      </c>
      <c r="B20" s="88"/>
      <c r="C20" s="24"/>
      <c r="D20" s="127" t="s">
        <v>218</v>
      </c>
      <c r="E20" s="127"/>
      <c r="F20" s="109"/>
      <c r="G20" s="109"/>
      <c r="H20" s="109"/>
      <c r="I20" s="109"/>
      <c r="J20" s="100"/>
      <c r="K20" s="101">
        <v>234141</v>
      </c>
      <c r="L20" s="102"/>
      <c r="M20" s="101">
        <v>234141</v>
      </c>
      <c r="N20" s="103"/>
      <c r="O20" s="251"/>
      <c r="P20" s="252"/>
      <c r="Q20" s="251"/>
      <c r="R20" s="257"/>
      <c r="U20" s="213">
        <f t="shared" si="1"/>
        <v>234140656</v>
      </c>
      <c r="V20" s="213">
        <v>234140656</v>
      </c>
      <c r="W20" s="213" t="s">
        <v>11</v>
      </c>
      <c r="X20" s="213" t="s">
        <v>11</v>
      </c>
    </row>
    <row r="21" spans="1:24" ht="15.95" customHeight="1" x14ac:dyDescent="0.15">
      <c r="A21" s="81" t="s">
        <v>326</v>
      </c>
      <c r="B21" s="88"/>
      <c r="C21" s="24"/>
      <c r="D21" s="127" t="s">
        <v>219</v>
      </c>
      <c r="E21" s="127"/>
      <c r="F21" s="109"/>
      <c r="G21" s="109"/>
      <c r="H21" s="109"/>
      <c r="I21" s="109"/>
      <c r="J21" s="100"/>
      <c r="K21" s="101">
        <v>569</v>
      </c>
      <c r="L21" s="128"/>
      <c r="M21" s="251"/>
      <c r="N21" s="252"/>
      <c r="O21" s="251"/>
      <c r="P21" s="252"/>
      <c r="Q21" s="104">
        <v>569</v>
      </c>
      <c r="R21" s="107"/>
      <c r="U21" s="213">
        <f t="shared" si="1"/>
        <v>568725</v>
      </c>
      <c r="V21" s="213" t="s">
        <v>11</v>
      </c>
      <c r="W21" s="213" t="s">
        <v>11</v>
      </c>
      <c r="X21" s="213">
        <v>568725</v>
      </c>
    </row>
    <row r="22" spans="1:24" ht="15.95" customHeight="1" x14ac:dyDescent="0.15">
      <c r="A22" s="81" t="s">
        <v>327</v>
      </c>
      <c r="B22" s="88"/>
      <c r="C22" s="24"/>
      <c r="D22" s="127" t="s">
        <v>220</v>
      </c>
      <c r="E22" s="127"/>
      <c r="F22" s="109"/>
      <c r="G22" s="109"/>
      <c r="H22" s="109"/>
      <c r="I22" s="109"/>
      <c r="J22" s="100"/>
      <c r="K22" s="101">
        <v>0</v>
      </c>
      <c r="L22" s="128"/>
      <c r="M22" s="251"/>
      <c r="N22" s="252"/>
      <c r="O22" s="251"/>
      <c r="P22" s="252"/>
      <c r="Q22" s="104">
        <v>0</v>
      </c>
      <c r="R22" s="107"/>
      <c r="U22" s="213">
        <f t="shared" si="1"/>
        <v>0</v>
      </c>
      <c r="V22" s="213" t="s">
        <v>11</v>
      </c>
      <c r="W22" s="213" t="s">
        <v>11</v>
      </c>
      <c r="X22" s="213">
        <v>0</v>
      </c>
    </row>
    <row r="23" spans="1:24" ht="15.95" customHeight="1" x14ac:dyDescent="0.15">
      <c r="A23" s="81" t="s">
        <v>222</v>
      </c>
      <c r="B23" s="88"/>
      <c r="C23" s="110"/>
      <c r="D23" s="111" t="s">
        <v>35</v>
      </c>
      <c r="E23" s="111"/>
      <c r="F23" s="111"/>
      <c r="G23" s="129"/>
      <c r="H23" s="129"/>
      <c r="I23" s="129"/>
      <c r="J23" s="112"/>
      <c r="K23" s="113">
        <v>-87403</v>
      </c>
      <c r="L23" s="114" t="s">
        <v>335</v>
      </c>
      <c r="M23" s="113">
        <v>1022</v>
      </c>
      <c r="N23" s="115"/>
      <c r="O23" s="113">
        <v>-88424</v>
      </c>
      <c r="P23" s="115"/>
      <c r="Q23" s="249"/>
      <c r="R23" s="250"/>
      <c r="S23" s="130"/>
      <c r="U23" s="213">
        <f t="shared" si="1"/>
        <v>-87402738</v>
      </c>
      <c r="V23" s="213">
        <v>1021739</v>
      </c>
      <c r="W23" s="213">
        <v>-88424477</v>
      </c>
      <c r="X23" s="213" t="s">
        <v>11</v>
      </c>
    </row>
    <row r="24" spans="1:24" ht="15.95" customHeight="1" thickBot="1" x14ac:dyDescent="0.2">
      <c r="A24" s="81" t="s">
        <v>223</v>
      </c>
      <c r="B24" s="88"/>
      <c r="C24" s="131"/>
      <c r="D24" s="132" t="s">
        <v>224</v>
      </c>
      <c r="E24" s="132"/>
      <c r="F24" s="133"/>
      <c r="G24" s="133"/>
      <c r="H24" s="134"/>
      <c r="I24" s="133"/>
      <c r="J24" s="135"/>
      <c r="K24" s="136">
        <v>1766422</v>
      </c>
      <c r="L24" s="137" t="s">
        <v>335</v>
      </c>
      <c r="M24" s="136">
        <v>1862624</v>
      </c>
      <c r="N24" s="138"/>
      <c r="O24" s="136">
        <v>-96770</v>
      </c>
      <c r="P24" s="138"/>
      <c r="Q24" s="139">
        <v>569</v>
      </c>
      <c r="R24" s="140"/>
      <c r="S24" s="130"/>
      <c r="U24" s="213">
        <f t="shared" si="1"/>
        <v>1766422060</v>
      </c>
      <c r="V24" s="213">
        <f>IF(AND(V14="-",COUNTIF(V19:V20,"-")=COUNTA(V19:V20),V23="-"),"-",SUM(V14,V19:V20,V23))</f>
        <v>1862623760</v>
      </c>
      <c r="W24" s="213">
        <f>IF(AND(W13="-",W14="-",COUNTIF(W19:W20,"-")=COUNTA(W19:W20),W23="-"),"-",SUM(W13,W14,W19:W20,W23))</f>
        <v>-96770425</v>
      </c>
      <c r="X24" s="213">
        <f>IF(AND(X13="-",COUNTIF(X21:X22,"-")=COUNTA(X21:X22)),"-",SUM(X13,X21:X22))</f>
        <v>568725</v>
      </c>
    </row>
    <row r="25" spans="1:24" ht="15.95" customHeight="1" thickBot="1" x14ac:dyDescent="0.2">
      <c r="A25" s="81" t="s">
        <v>225</v>
      </c>
      <c r="B25" s="88"/>
      <c r="C25" s="141" t="s">
        <v>226</v>
      </c>
      <c r="D25" s="142"/>
      <c r="E25" s="142"/>
      <c r="F25" s="142"/>
      <c r="G25" s="143"/>
      <c r="H25" s="143"/>
      <c r="I25" s="143"/>
      <c r="J25" s="144"/>
      <c r="K25" s="145">
        <v>118236277</v>
      </c>
      <c r="L25" s="146" t="s">
        <v>335</v>
      </c>
      <c r="M25" s="145">
        <v>147185647</v>
      </c>
      <c r="N25" s="147"/>
      <c r="O25" s="145">
        <v>-28961686</v>
      </c>
      <c r="P25" s="147" t="s">
        <v>335</v>
      </c>
      <c r="Q25" s="148">
        <v>12316</v>
      </c>
      <c r="R25" s="149"/>
      <c r="S25" s="130"/>
      <c r="U25" s="213">
        <f t="shared" si="1"/>
        <v>118236277111</v>
      </c>
      <c r="V25" s="213">
        <v>147185647105</v>
      </c>
      <c r="W25" s="213">
        <v>-28961685719</v>
      </c>
      <c r="X25" s="213">
        <f>IF(AND(X8="-",X24="-"),"-",SUM(X8,X24))</f>
        <v>12315725</v>
      </c>
    </row>
    <row r="26" spans="1:24" ht="6.75" customHeight="1" x14ac:dyDescent="0.15">
      <c r="B26" s="88"/>
      <c r="C26" s="150"/>
      <c r="D26" s="151"/>
      <c r="E26" s="151"/>
      <c r="F26" s="151"/>
      <c r="G26" s="151"/>
      <c r="H26" s="151"/>
      <c r="I26" s="151"/>
      <c r="J26" s="151"/>
      <c r="K26" s="88"/>
      <c r="L26" s="88"/>
      <c r="M26" s="88"/>
      <c r="N26" s="88"/>
      <c r="O26" s="88"/>
      <c r="P26" s="88"/>
      <c r="Q26" s="88"/>
      <c r="R26" s="19"/>
      <c r="S26" s="130"/>
    </row>
    <row r="27" spans="1:24" ht="15.6" customHeight="1" x14ac:dyDescent="0.15">
      <c r="B27" s="88"/>
      <c r="C27" s="152"/>
      <c r="D27" s="153" t="s">
        <v>321</v>
      </c>
      <c r="F27" s="154"/>
      <c r="G27" s="155"/>
      <c r="H27" s="154"/>
      <c r="I27" s="154"/>
      <c r="J27" s="152"/>
      <c r="K27" s="88"/>
      <c r="L27" s="88"/>
      <c r="M27" s="88"/>
      <c r="N27" s="88"/>
      <c r="O27" s="88"/>
      <c r="P27" s="88"/>
      <c r="Q27" s="88"/>
      <c r="R27" s="19"/>
      <c r="S27" s="130"/>
    </row>
  </sheetData>
  <mergeCells count="32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3:R23"/>
    <mergeCell ref="M21:N21"/>
    <mergeCell ref="O21:P21"/>
    <mergeCell ref="M22:N22"/>
    <mergeCell ref="O22:P22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J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6" s="49" customFormat="1" x14ac:dyDescent="0.15">
      <c r="A1" s="1"/>
      <c r="B1" s="156"/>
      <c r="C1" s="156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6" s="49" customFormat="1" ht="24" x14ac:dyDescent="0.15">
      <c r="A2" s="1"/>
      <c r="B2" s="157"/>
      <c r="C2" s="288" t="s">
        <v>339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36" s="49" customFormat="1" ht="14.25" x14ac:dyDescent="0.15">
      <c r="A3" s="158"/>
      <c r="B3" s="159"/>
      <c r="C3" s="289" t="s">
        <v>333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36" s="49" customFormat="1" ht="14.25" x14ac:dyDescent="0.15">
      <c r="A4" s="158"/>
      <c r="B4" s="159"/>
      <c r="C4" s="289" t="s">
        <v>334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36" s="49" customFormat="1" ht="14.25" thickBot="1" x14ac:dyDescent="0.2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331</v>
      </c>
    </row>
    <row r="6" spans="1:36" s="49" customFormat="1" x14ac:dyDescent="0.15">
      <c r="A6" s="158"/>
      <c r="B6" s="159"/>
      <c r="C6" s="290" t="s">
        <v>0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316</v>
      </c>
      <c r="N6" s="298"/>
    </row>
    <row r="7" spans="1:36" s="49" customFormat="1" ht="14.25" thickBot="1" x14ac:dyDescent="0.2">
      <c r="A7" s="158" t="s">
        <v>314</v>
      </c>
      <c r="B7" s="159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36" s="49" customFormat="1" x14ac:dyDescent="0.15">
      <c r="A8" s="162"/>
      <c r="B8" s="163"/>
      <c r="C8" s="164" t="s">
        <v>328</v>
      </c>
      <c r="D8" s="165"/>
      <c r="E8" s="165"/>
      <c r="F8" s="166"/>
      <c r="G8" s="166"/>
      <c r="H8" s="167"/>
      <c r="I8" s="166"/>
      <c r="J8" s="167"/>
      <c r="K8" s="167"/>
      <c r="L8" s="168"/>
      <c r="M8" s="223"/>
      <c r="N8" s="224"/>
      <c r="AJ8" s="214"/>
    </row>
    <row r="9" spans="1:36" s="49" customFormat="1" x14ac:dyDescent="0.15">
      <c r="A9" s="1" t="s">
        <v>229</v>
      </c>
      <c r="B9" s="3"/>
      <c r="C9" s="169"/>
      <c r="D9" s="170" t="s">
        <v>230</v>
      </c>
      <c r="E9" s="170"/>
      <c r="F9" s="171"/>
      <c r="G9" s="171"/>
      <c r="H9" s="160"/>
      <c r="I9" s="171"/>
      <c r="J9" s="160"/>
      <c r="K9" s="160"/>
      <c r="L9" s="172"/>
      <c r="M9" s="216"/>
      <c r="N9" s="217"/>
      <c r="Q9" s="49">
        <f>IF(AND(Q10="-",Q15="-"),"-",SUM(Q10,Q15))</f>
        <v>86302742758</v>
      </c>
      <c r="AJ9" s="214"/>
    </row>
    <row r="10" spans="1:36" s="49" customFormat="1" x14ac:dyDescent="0.15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60"/>
      <c r="K10" s="160"/>
      <c r="L10" s="172"/>
      <c r="M10" s="216"/>
      <c r="N10" s="217"/>
      <c r="Q10" s="49">
        <f>IF(COUNTIF(Q11:Q14,"-")=COUNTA(Q11:Q14),"-",SUM(Q11:Q14))</f>
        <v>61001342214</v>
      </c>
      <c r="AJ10" s="214"/>
    </row>
    <row r="11" spans="1:36" s="49" customFormat="1" x14ac:dyDescent="0.15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60"/>
      <c r="K11" s="160"/>
      <c r="L11" s="172"/>
      <c r="M11" s="216"/>
      <c r="N11" s="217"/>
      <c r="Q11" s="49">
        <v>5542730940</v>
      </c>
      <c r="AJ11" s="214"/>
    </row>
    <row r="12" spans="1:36" s="49" customFormat="1" x14ac:dyDescent="0.15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60"/>
      <c r="K12" s="160"/>
      <c r="L12" s="172"/>
      <c r="M12" s="216"/>
      <c r="N12" s="217"/>
      <c r="Q12" s="49">
        <v>8883620981</v>
      </c>
      <c r="AJ12" s="214"/>
    </row>
    <row r="13" spans="1:36" s="49" customFormat="1" x14ac:dyDescent="0.15">
      <c r="A13" s="1" t="s">
        <v>237</v>
      </c>
      <c r="B13" s="3"/>
      <c r="C13" s="173"/>
      <c r="D13" s="160"/>
      <c r="E13" s="160"/>
      <c r="F13" s="160" t="s">
        <v>238</v>
      </c>
      <c r="G13" s="160"/>
      <c r="H13" s="160"/>
      <c r="I13" s="160"/>
      <c r="J13" s="160"/>
      <c r="K13" s="160"/>
      <c r="L13" s="172"/>
      <c r="M13" s="216"/>
      <c r="N13" s="217"/>
      <c r="Q13" s="49">
        <v>262740511</v>
      </c>
      <c r="AJ13" s="214"/>
    </row>
    <row r="14" spans="1:36" s="49" customFormat="1" x14ac:dyDescent="0.15">
      <c r="A14" s="1" t="s">
        <v>239</v>
      </c>
      <c r="B14" s="3"/>
      <c r="C14" s="174"/>
      <c r="D14" s="175"/>
      <c r="E14" s="160"/>
      <c r="F14" s="175" t="s">
        <v>240</v>
      </c>
      <c r="G14" s="175"/>
      <c r="H14" s="175"/>
      <c r="I14" s="175"/>
      <c r="J14" s="160"/>
      <c r="K14" s="160"/>
      <c r="L14" s="172"/>
      <c r="M14" s="216"/>
      <c r="N14" s="217"/>
      <c r="Q14" s="49">
        <v>46312249782</v>
      </c>
      <c r="AJ14" s="214"/>
    </row>
    <row r="15" spans="1:36" s="49" customFormat="1" x14ac:dyDescent="0.15">
      <c r="A15" s="1" t="s">
        <v>241</v>
      </c>
      <c r="B15" s="3"/>
      <c r="C15" s="173"/>
      <c r="D15" s="175"/>
      <c r="E15" s="160" t="s">
        <v>242</v>
      </c>
      <c r="F15" s="175"/>
      <c r="G15" s="175"/>
      <c r="H15" s="175"/>
      <c r="I15" s="175"/>
      <c r="J15" s="160"/>
      <c r="K15" s="160"/>
      <c r="L15" s="172"/>
      <c r="M15" s="216"/>
      <c r="N15" s="217"/>
      <c r="Q15" s="49">
        <f>IF(COUNTIF(Q16:Q19,"-")=COUNTA(Q16:Q19),"-",SUM(Q16:Q19))</f>
        <v>25301400544</v>
      </c>
      <c r="AJ15" s="214"/>
    </row>
    <row r="16" spans="1:36" s="49" customFormat="1" x14ac:dyDescent="0.15">
      <c r="A16" s="1" t="s">
        <v>243</v>
      </c>
      <c r="B16" s="3"/>
      <c r="C16" s="173"/>
      <c r="D16" s="175"/>
      <c r="E16" s="175"/>
      <c r="F16" s="160" t="s">
        <v>244</v>
      </c>
      <c r="G16" s="175"/>
      <c r="H16" s="175"/>
      <c r="I16" s="175"/>
      <c r="J16" s="160"/>
      <c r="K16" s="160"/>
      <c r="L16" s="172"/>
      <c r="M16" s="216"/>
      <c r="N16" s="217"/>
      <c r="Q16" s="49">
        <v>19372322437</v>
      </c>
      <c r="AJ16" s="214"/>
    </row>
    <row r="17" spans="1:36" s="49" customFormat="1" x14ac:dyDescent="0.15">
      <c r="A17" s="1" t="s">
        <v>245</v>
      </c>
      <c r="B17" s="3"/>
      <c r="C17" s="173"/>
      <c r="D17" s="175"/>
      <c r="E17" s="175"/>
      <c r="F17" s="160" t="s">
        <v>246</v>
      </c>
      <c r="G17" s="175"/>
      <c r="H17" s="175"/>
      <c r="I17" s="175"/>
      <c r="J17" s="160"/>
      <c r="K17" s="160"/>
      <c r="L17" s="172"/>
      <c r="M17" s="216"/>
      <c r="N17" s="217"/>
      <c r="Q17" s="49">
        <v>4336616886</v>
      </c>
      <c r="AJ17" s="214"/>
    </row>
    <row r="18" spans="1:36" s="49" customFormat="1" x14ac:dyDescent="0.15">
      <c r="A18" s="1" t="s">
        <v>247</v>
      </c>
      <c r="B18" s="3"/>
      <c r="C18" s="173"/>
      <c r="D18" s="160"/>
      <c r="E18" s="175"/>
      <c r="F18" s="160" t="s">
        <v>248</v>
      </c>
      <c r="G18" s="175"/>
      <c r="H18" s="175"/>
      <c r="I18" s="175"/>
      <c r="J18" s="160"/>
      <c r="K18" s="160"/>
      <c r="L18" s="172"/>
      <c r="M18" s="216"/>
      <c r="N18" s="218"/>
      <c r="Q18" s="49">
        <v>376280548</v>
      </c>
      <c r="AJ18" s="214"/>
    </row>
    <row r="19" spans="1:36" s="49" customFormat="1" x14ac:dyDescent="0.15">
      <c r="A19" s="1" t="s">
        <v>249</v>
      </c>
      <c r="B19" s="3"/>
      <c r="C19" s="173"/>
      <c r="D19" s="160"/>
      <c r="E19" s="176"/>
      <c r="F19" s="175" t="s">
        <v>240</v>
      </c>
      <c r="G19" s="160"/>
      <c r="H19" s="175"/>
      <c r="I19" s="175"/>
      <c r="J19" s="160"/>
      <c r="K19" s="160"/>
      <c r="L19" s="172"/>
      <c r="M19" s="216"/>
      <c r="N19" s="217"/>
      <c r="Q19" s="49">
        <v>1216180673</v>
      </c>
      <c r="AJ19" s="214"/>
    </row>
    <row r="20" spans="1:36" s="49" customFormat="1" x14ac:dyDescent="0.15">
      <c r="A20" s="1" t="s">
        <v>250</v>
      </c>
      <c r="B20" s="3"/>
      <c r="C20" s="173"/>
      <c r="D20" s="160" t="s">
        <v>251</v>
      </c>
      <c r="E20" s="176"/>
      <c r="F20" s="175"/>
      <c r="G20" s="175"/>
      <c r="H20" s="175"/>
      <c r="I20" s="175"/>
      <c r="J20" s="160"/>
      <c r="K20" s="160"/>
      <c r="L20" s="172"/>
      <c r="M20" s="216"/>
      <c r="N20" s="217"/>
      <c r="Q20" s="49">
        <f>IF(COUNTIF(Q21:Q24,"-")=COUNTA(Q21:Q24),"-",SUM(Q21:Q24))</f>
        <v>89940204423</v>
      </c>
      <c r="AJ20" s="214"/>
    </row>
    <row r="21" spans="1:36" s="49" customFormat="1" x14ac:dyDescent="0.15">
      <c r="A21" s="1" t="s">
        <v>252</v>
      </c>
      <c r="B21" s="3"/>
      <c r="C21" s="173"/>
      <c r="D21" s="160"/>
      <c r="E21" s="176" t="s">
        <v>253</v>
      </c>
      <c r="F21" s="175"/>
      <c r="G21" s="175"/>
      <c r="H21" s="175"/>
      <c r="I21" s="175"/>
      <c r="J21" s="160"/>
      <c r="K21" s="160"/>
      <c r="L21" s="172"/>
      <c r="M21" s="216"/>
      <c r="N21" s="217"/>
      <c r="Q21" s="49">
        <v>23156383749</v>
      </c>
      <c r="AJ21" s="214"/>
    </row>
    <row r="22" spans="1:36" s="49" customFormat="1" x14ac:dyDescent="0.15">
      <c r="A22" s="1" t="s">
        <v>254</v>
      </c>
      <c r="B22" s="3"/>
      <c r="C22" s="173"/>
      <c r="D22" s="160"/>
      <c r="E22" s="176" t="s">
        <v>255</v>
      </c>
      <c r="F22" s="175"/>
      <c r="G22" s="175"/>
      <c r="H22" s="175"/>
      <c r="I22" s="175"/>
      <c r="J22" s="160"/>
      <c r="K22" s="160"/>
      <c r="L22" s="172"/>
      <c r="M22" s="216"/>
      <c r="N22" s="217"/>
      <c r="Q22" s="49">
        <v>9932126394</v>
      </c>
      <c r="AJ22" s="214"/>
    </row>
    <row r="23" spans="1:36" s="49" customFormat="1" x14ac:dyDescent="0.15">
      <c r="A23" s="1" t="s">
        <v>256</v>
      </c>
      <c r="B23" s="3"/>
      <c r="C23" s="173"/>
      <c r="D23" s="160"/>
      <c r="E23" s="176" t="s">
        <v>257</v>
      </c>
      <c r="F23" s="175"/>
      <c r="G23" s="175"/>
      <c r="H23" s="175"/>
      <c r="I23" s="175"/>
      <c r="J23" s="160"/>
      <c r="K23" s="160"/>
      <c r="L23" s="172"/>
      <c r="M23" s="216"/>
      <c r="N23" s="217"/>
      <c r="Q23" s="49">
        <v>1467061332</v>
      </c>
      <c r="AJ23" s="214"/>
    </row>
    <row r="24" spans="1:36" s="49" customFormat="1" x14ac:dyDescent="0.15">
      <c r="A24" s="1" t="s">
        <v>258</v>
      </c>
      <c r="B24" s="3"/>
      <c r="C24" s="173"/>
      <c r="D24" s="160"/>
      <c r="E24" s="176" t="s">
        <v>259</v>
      </c>
      <c r="F24" s="175"/>
      <c r="G24" s="175"/>
      <c r="H24" s="175"/>
      <c r="I24" s="176"/>
      <c r="J24" s="160"/>
      <c r="K24" s="160"/>
      <c r="L24" s="172"/>
      <c r="M24" s="216"/>
      <c r="N24" s="217"/>
      <c r="Q24" s="49">
        <v>55384632948</v>
      </c>
      <c r="AJ24" s="214"/>
    </row>
    <row r="25" spans="1:36" s="49" customFormat="1" x14ac:dyDescent="0.15">
      <c r="A25" s="1" t="s">
        <v>260</v>
      </c>
      <c r="B25" s="3"/>
      <c r="C25" s="173"/>
      <c r="D25" s="160" t="s">
        <v>261</v>
      </c>
      <c r="E25" s="176"/>
      <c r="F25" s="175"/>
      <c r="G25" s="175"/>
      <c r="H25" s="175"/>
      <c r="I25" s="176"/>
      <c r="J25" s="160"/>
      <c r="K25" s="160"/>
      <c r="L25" s="172"/>
      <c r="M25" s="216"/>
      <c r="N25" s="217"/>
      <c r="Q25" s="49">
        <f>IF(COUNTIF(Q26:Q27,"-")=COUNTA(Q26:Q27),"-",SUM(Q26:Q27))</f>
        <v>0</v>
      </c>
      <c r="AJ25" s="214"/>
    </row>
    <row r="26" spans="1:36" s="49" customFormat="1" x14ac:dyDescent="0.15">
      <c r="A26" s="1" t="s">
        <v>262</v>
      </c>
      <c r="B26" s="3"/>
      <c r="C26" s="173"/>
      <c r="D26" s="160"/>
      <c r="E26" s="176" t="s">
        <v>263</v>
      </c>
      <c r="F26" s="175"/>
      <c r="G26" s="175"/>
      <c r="H26" s="175"/>
      <c r="I26" s="175"/>
      <c r="J26" s="160"/>
      <c r="K26" s="160"/>
      <c r="L26" s="172"/>
      <c r="M26" s="216"/>
      <c r="N26" s="217"/>
      <c r="Q26" s="49">
        <v>0</v>
      </c>
      <c r="AJ26" s="214"/>
    </row>
    <row r="27" spans="1:36" s="49" customFormat="1" x14ac:dyDescent="0.15">
      <c r="A27" s="1" t="s">
        <v>264</v>
      </c>
      <c r="B27" s="3"/>
      <c r="C27" s="173"/>
      <c r="D27" s="160"/>
      <c r="E27" s="176" t="s">
        <v>240</v>
      </c>
      <c r="F27" s="175"/>
      <c r="G27" s="175"/>
      <c r="H27" s="175"/>
      <c r="I27" s="175"/>
      <c r="J27" s="160"/>
      <c r="K27" s="160"/>
      <c r="L27" s="172"/>
      <c r="M27" s="216"/>
      <c r="N27" s="217"/>
      <c r="Q27" s="49">
        <v>0</v>
      </c>
      <c r="AJ27" s="214"/>
    </row>
    <row r="28" spans="1:36" s="49" customFormat="1" x14ac:dyDescent="0.15">
      <c r="A28" s="1" t="s">
        <v>265</v>
      </c>
      <c r="B28" s="3"/>
      <c r="C28" s="173"/>
      <c r="D28" s="160" t="s">
        <v>266</v>
      </c>
      <c r="E28" s="176"/>
      <c r="F28" s="175"/>
      <c r="G28" s="175"/>
      <c r="H28" s="175"/>
      <c r="I28" s="175"/>
      <c r="J28" s="160"/>
      <c r="K28" s="160"/>
      <c r="L28" s="172"/>
      <c r="M28" s="216"/>
      <c r="N28" s="217"/>
      <c r="Q28" s="49">
        <v>0</v>
      </c>
      <c r="AJ28" s="214"/>
    </row>
    <row r="29" spans="1:36" s="49" customFormat="1" x14ac:dyDescent="0.15">
      <c r="A29" s="1" t="s">
        <v>227</v>
      </c>
      <c r="B29" s="3"/>
      <c r="C29" s="177" t="s">
        <v>228</v>
      </c>
      <c r="D29" s="178"/>
      <c r="E29" s="179"/>
      <c r="F29" s="180"/>
      <c r="G29" s="180"/>
      <c r="H29" s="180"/>
      <c r="I29" s="180"/>
      <c r="J29" s="178"/>
      <c r="K29" s="178"/>
      <c r="L29" s="181"/>
      <c r="M29" s="219"/>
      <c r="N29" s="220"/>
      <c r="Q29" s="49">
        <f>IF(COUNTIF(Q9:Q28,"-")=COUNTA(Q9:Q28),"-",SUM(Q20,Q28)-SUM(Q9,Q25))</f>
        <v>3637461665</v>
      </c>
      <c r="AJ29" s="214"/>
    </row>
    <row r="30" spans="1:36" s="49" customFormat="1" x14ac:dyDescent="0.15">
      <c r="A30" s="1"/>
      <c r="B30" s="3"/>
      <c r="C30" s="173" t="s">
        <v>329</v>
      </c>
      <c r="D30" s="160"/>
      <c r="E30" s="176"/>
      <c r="F30" s="175"/>
      <c r="G30" s="175"/>
      <c r="H30" s="175"/>
      <c r="I30" s="176"/>
      <c r="J30" s="160"/>
      <c r="K30" s="160"/>
      <c r="L30" s="172"/>
      <c r="M30" s="221"/>
      <c r="N30" s="222"/>
      <c r="AJ30" s="214"/>
    </row>
    <row r="31" spans="1:36" s="49" customFormat="1" x14ac:dyDescent="0.15">
      <c r="A31" s="1" t="s">
        <v>269</v>
      </c>
      <c r="B31" s="3"/>
      <c r="C31" s="173"/>
      <c r="D31" s="160" t="s">
        <v>270</v>
      </c>
      <c r="E31" s="176"/>
      <c r="F31" s="175"/>
      <c r="G31" s="175"/>
      <c r="H31" s="175"/>
      <c r="I31" s="175"/>
      <c r="J31" s="160"/>
      <c r="K31" s="160"/>
      <c r="L31" s="172"/>
      <c r="M31" s="216"/>
      <c r="N31" s="217"/>
      <c r="Q31" s="49">
        <f>IF(COUNTIF(Q32:Q36,"-")=COUNTA(Q32:Q36),"-",SUM(Q32:Q36))</f>
        <v>5421443366</v>
      </c>
      <c r="AJ31" s="214"/>
    </row>
    <row r="32" spans="1:36" s="49" customFormat="1" x14ac:dyDescent="0.15">
      <c r="A32" s="1" t="s">
        <v>271</v>
      </c>
      <c r="B32" s="3"/>
      <c r="C32" s="173"/>
      <c r="D32" s="160"/>
      <c r="E32" s="176" t="s">
        <v>272</v>
      </c>
      <c r="F32" s="175"/>
      <c r="G32" s="175"/>
      <c r="H32" s="175"/>
      <c r="I32" s="175"/>
      <c r="J32" s="160"/>
      <c r="K32" s="160"/>
      <c r="L32" s="172"/>
      <c r="M32" s="216"/>
      <c r="N32" s="217"/>
      <c r="Q32" s="49">
        <v>4347119366</v>
      </c>
      <c r="AJ32" s="214"/>
    </row>
    <row r="33" spans="1:36" s="49" customFormat="1" x14ac:dyDescent="0.15">
      <c r="A33" s="1" t="s">
        <v>273</v>
      </c>
      <c r="B33" s="3"/>
      <c r="C33" s="173"/>
      <c r="D33" s="160"/>
      <c r="E33" s="176" t="s">
        <v>274</v>
      </c>
      <c r="F33" s="175"/>
      <c r="G33" s="175"/>
      <c r="H33" s="175"/>
      <c r="I33" s="175"/>
      <c r="J33" s="160"/>
      <c r="K33" s="160"/>
      <c r="L33" s="172"/>
      <c r="M33" s="216"/>
      <c r="N33" s="217"/>
      <c r="Q33" s="49">
        <v>874324000</v>
      </c>
      <c r="AJ33" s="214"/>
    </row>
    <row r="34" spans="1:36" s="49" customFormat="1" x14ac:dyDescent="0.15">
      <c r="A34" s="1" t="s">
        <v>275</v>
      </c>
      <c r="B34" s="3"/>
      <c r="C34" s="173"/>
      <c r="D34" s="160"/>
      <c r="E34" s="176" t="s">
        <v>276</v>
      </c>
      <c r="F34" s="175"/>
      <c r="G34" s="175"/>
      <c r="H34" s="175"/>
      <c r="I34" s="175"/>
      <c r="J34" s="160"/>
      <c r="K34" s="160"/>
      <c r="L34" s="172"/>
      <c r="M34" s="216"/>
      <c r="N34" s="217"/>
      <c r="Q34" s="49">
        <v>0</v>
      </c>
      <c r="AJ34" s="214"/>
    </row>
    <row r="35" spans="1:36" s="49" customFormat="1" x14ac:dyDescent="0.15">
      <c r="A35" s="1" t="s">
        <v>277</v>
      </c>
      <c r="B35" s="3"/>
      <c r="C35" s="173"/>
      <c r="D35" s="160"/>
      <c r="E35" s="176" t="s">
        <v>278</v>
      </c>
      <c r="F35" s="175"/>
      <c r="G35" s="175"/>
      <c r="H35" s="175"/>
      <c r="I35" s="175"/>
      <c r="J35" s="160"/>
      <c r="K35" s="160"/>
      <c r="L35" s="172"/>
      <c r="M35" s="216"/>
      <c r="N35" s="217"/>
      <c r="Q35" s="49">
        <v>200000000</v>
      </c>
      <c r="AJ35" s="214"/>
    </row>
    <row r="36" spans="1:36" s="49" customFormat="1" x14ac:dyDescent="0.15">
      <c r="A36" s="1" t="s">
        <v>279</v>
      </c>
      <c r="B36" s="3"/>
      <c r="C36" s="173"/>
      <c r="D36" s="160"/>
      <c r="E36" s="176" t="s">
        <v>240</v>
      </c>
      <c r="F36" s="175"/>
      <c r="G36" s="175"/>
      <c r="H36" s="175"/>
      <c r="I36" s="175"/>
      <c r="J36" s="160"/>
      <c r="K36" s="160"/>
      <c r="L36" s="172"/>
      <c r="M36" s="216"/>
      <c r="N36" s="217"/>
      <c r="Q36" s="49">
        <v>0</v>
      </c>
      <c r="AJ36" s="214"/>
    </row>
    <row r="37" spans="1:36" s="49" customFormat="1" x14ac:dyDescent="0.15">
      <c r="A37" s="1" t="s">
        <v>280</v>
      </c>
      <c r="B37" s="3"/>
      <c r="C37" s="173"/>
      <c r="D37" s="160" t="s">
        <v>281</v>
      </c>
      <c r="E37" s="176"/>
      <c r="F37" s="175"/>
      <c r="G37" s="175"/>
      <c r="H37" s="175"/>
      <c r="I37" s="176"/>
      <c r="J37" s="160"/>
      <c r="K37" s="160"/>
      <c r="L37" s="172"/>
      <c r="M37" s="216"/>
      <c r="N37" s="217"/>
      <c r="Q37" s="49">
        <f>IF(COUNTIF(Q38:Q42,"-")=COUNTA(Q38:Q42),"-",SUM(Q38:Q42))</f>
        <v>1868637288</v>
      </c>
      <c r="AJ37" s="214"/>
    </row>
    <row r="38" spans="1:36" s="49" customFormat="1" x14ac:dyDescent="0.15">
      <c r="A38" s="1" t="s">
        <v>282</v>
      </c>
      <c r="B38" s="3"/>
      <c r="C38" s="173"/>
      <c r="D38" s="160"/>
      <c r="E38" s="176" t="s">
        <v>255</v>
      </c>
      <c r="F38" s="175"/>
      <c r="G38" s="175"/>
      <c r="H38" s="175"/>
      <c r="I38" s="176"/>
      <c r="J38" s="160"/>
      <c r="K38" s="160"/>
      <c r="L38" s="172"/>
      <c r="M38" s="216"/>
      <c r="N38" s="217"/>
      <c r="Q38" s="49">
        <v>865042935</v>
      </c>
      <c r="AJ38" s="214"/>
    </row>
    <row r="39" spans="1:36" s="49" customFormat="1" x14ac:dyDescent="0.15">
      <c r="A39" s="1" t="s">
        <v>283</v>
      </c>
      <c r="B39" s="3"/>
      <c r="C39" s="173"/>
      <c r="D39" s="160"/>
      <c r="E39" s="176" t="s">
        <v>284</v>
      </c>
      <c r="F39" s="175"/>
      <c r="G39" s="175"/>
      <c r="H39" s="175"/>
      <c r="I39" s="176"/>
      <c r="J39" s="160"/>
      <c r="K39" s="160"/>
      <c r="L39" s="172"/>
      <c r="M39" s="216"/>
      <c r="N39" s="217"/>
      <c r="Q39" s="49">
        <v>932205000</v>
      </c>
      <c r="AJ39" s="214"/>
    </row>
    <row r="40" spans="1:36" s="49" customFormat="1" x14ac:dyDescent="0.15">
      <c r="A40" s="1" t="s">
        <v>285</v>
      </c>
      <c r="B40" s="3"/>
      <c r="C40" s="173"/>
      <c r="D40" s="160"/>
      <c r="E40" s="176" t="s">
        <v>286</v>
      </c>
      <c r="F40" s="175"/>
      <c r="G40" s="160"/>
      <c r="H40" s="175"/>
      <c r="I40" s="175"/>
      <c r="J40" s="160"/>
      <c r="K40" s="160"/>
      <c r="L40" s="172"/>
      <c r="M40" s="216"/>
      <c r="N40" s="217"/>
      <c r="Q40" s="49">
        <v>18564362</v>
      </c>
      <c r="AJ40" s="214"/>
    </row>
    <row r="41" spans="1:36" s="49" customFormat="1" x14ac:dyDescent="0.15">
      <c r="A41" s="1" t="s">
        <v>287</v>
      </c>
      <c r="B41" s="3"/>
      <c r="C41" s="173"/>
      <c r="D41" s="160"/>
      <c r="E41" s="176" t="s">
        <v>288</v>
      </c>
      <c r="F41" s="175"/>
      <c r="G41" s="160"/>
      <c r="H41" s="175"/>
      <c r="I41" s="175"/>
      <c r="J41" s="160"/>
      <c r="K41" s="160"/>
      <c r="L41" s="172"/>
      <c r="M41" s="216"/>
      <c r="N41" s="217"/>
      <c r="Q41" s="49">
        <v>36649242</v>
      </c>
      <c r="AJ41" s="214"/>
    </row>
    <row r="42" spans="1:36" s="49" customFormat="1" x14ac:dyDescent="0.15">
      <c r="A42" s="1" t="s">
        <v>289</v>
      </c>
      <c r="B42" s="3"/>
      <c r="C42" s="173"/>
      <c r="D42" s="160"/>
      <c r="E42" s="176" t="s">
        <v>259</v>
      </c>
      <c r="F42" s="175"/>
      <c r="G42" s="175"/>
      <c r="H42" s="175"/>
      <c r="I42" s="175"/>
      <c r="J42" s="160"/>
      <c r="K42" s="160"/>
      <c r="L42" s="172"/>
      <c r="M42" s="216"/>
      <c r="N42" s="217"/>
      <c r="Q42" s="49">
        <v>16175749</v>
      </c>
      <c r="AJ42" s="214"/>
    </row>
    <row r="43" spans="1:36" s="49" customFormat="1" x14ac:dyDescent="0.15">
      <c r="A43" s="1" t="s">
        <v>267</v>
      </c>
      <c r="B43" s="3"/>
      <c r="C43" s="177" t="s">
        <v>268</v>
      </c>
      <c r="D43" s="178"/>
      <c r="E43" s="179"/>
      <c r="F43" s="180"/>
      <c r="G43" s="180"/>
      <c r="H43" s="180"/>
      <c r="I43" s="180"/>
      <c r="J43" s="178"/>
      <c r="K43" s="178"/>
      <c r="L43" s="181"/>
      <c r="M43" s="219"/>
      <c r="N43" s="220"/>
      <c r="Q43" s="49">
        <f>IF(AND(Q31="-",Q37="-"),"-",SUM(Q37)-SUM(Q31))</f>
        <v>-3552806078</v>
      </c>
      <c r="AJ43" s="214"/>
    </row>
    <row r="44" spans="1:36" s="49" customFormat="1" x14ac:dyDescent="0.15">
      <c r="A44" s="1"/>
      <c r="B44" s="3"/>
      <c r="C44" s="173" t="s">
        <v>330</v>
      </c>
      <c r="D44" s="160"/>
      <c r="E44" s="176"/>
      <c r="F44" s="175"/>
      <c r="G44" s="175"/>
      <c r="H44" s="175"/>
      <c r="I44" s="175"/>
      <c r="J44" s="160"/>
      <c r="K44" s="160"/>
      <c r="L44" s="172"/>
      <c r="M44" s="221"/>
      <c r="N44" s="222"/>
      <c r="AJ44" s="214"/>
    </row>
    <row r="45" spans="1:36" s="49" customFormat="1" x14ac:dyDescent="0.15">
      <c r="A45" s="1" t="s">
        <v>292</v>
      </c>
      <c r="B45" s="3"/>
      <c r="C45" s="173"/>
      <c r="D45" s="160" t="s">
        <v>293</v>
      </c>
      <c r="E45" s="176"/>
      <c r="F45" s="175"/>
      <c r="G45" s="175"/>
      <c r="H45" s="175"/>
      <c r="I45" s="175"/>
      <c r="J45" s="160"/>
      <c r="K45" s="160"/>
      <c r="L45" s="172"/>
      <c r="M45" s="216"/>
      <c r="N45" s="217"/>
      <c r="Q45" s="49">
        <f>IF(COUNTIF(Q46:Q47,"-")=COUNTA(Q46:Q47),"-",SUM(Q46:Q47))</f>
        <v>3261606717</v>
      </c>
      <c r="AJ45" s="214"/>
    </row>
    <row r="46" spans="1:36" s="49" customFormat="1" x14ac:dyDescent="0.15">
      <c r="A46" s="1" t="s">
        <v>294</v>
      </c>
      <c r="B46" s="3"/>
      <c r="C46" s="173"/>
      <c r="D46" s="160"/>
      <c r="E46" s="176" t="s">
        <v>340</v>
      </c>
      <c r="F46" s="175"/>
      <c r="G46" s="175"/>
      <c r="H46" s="175"/>
      <c r="I46" s="175"/>
      <c r="J46" s="160"/>
      <c r="K46" s="160"/>
      <c r="L46" s="172"/>
      <c r="M46" s="216"/>
      <c r="N46" s="217"/>
      <c r="Q46" s="49">
        <v>3001211073</v>
      </c>
      <c r="AJ46" s="214"/>
    </row>
    <row r="47" spans="1:36" s="49" customFormat="1" x14ac:dyDescent="0.15">
      <c r="A47" s="1" t="s">
        <v>295</v>
      </c>
      <c r="B47" s="3"/>
      <c r="C47" s="173"/>
      <c r="D47" s="160"/>
      <c r="E47" s="176" t="s">
        <v>240</v>
      </c>
      <c r="F47" s="175"/>
      <c r="G47" s="175"/>
      <c r="H47" s="175"/>
      <c r="I47" s="175"/>
      <c r="J47" s="160"/>
      <c r="K47" s="160"/>
      <c r="L47" s="172"/>
      <c r="M47" s="216"/>
      <c r="N47" s="217"/>
      <c r="Q47" s="49">
        <v>260395644</v>
      </c>
      <c r="AJ47" s="214"/>
    </row>
    <row r="48" spans="1:36" s="49" customFormat="1" x14ac:dyDescent="0.15">
      <c r="A48" s="1" t="s">
        <v>296</v>
      </c>
      <c r="B48" s="3"/>
      <c r="C48" s="173"/>
      <c r="D48" s="160" t="s">
        <v>297</v>
      </c>
      <c r="E48" s="176"/>
      <c r="F48" s="175"/>
      <c r="G48" s="175"/>
      <c r="H48" s="175"/>
      <c r="I48" s="175"/>
      <c r="J48" s="160"/>
      <c r="K48" s="160"/>
      <c r="L48" s="172"/>
      <c r="M48" s="216"/>
      <c r="N48" s="217"/>
      <c r="Q48" s="49">
        <f>IF(COUNTIF(Q49:Q50,"-")=COUNTA(Q49:Q50),"-",SUM(Q49:Q50))</f>
        <v>4035600000</v>
      </c>
      <c r="AJ48" s="214"/>
    </row>
    <row r="49" spans="1:36" s="49" customFormat="1" x14ac:dyDescent="0.15">
      <c r="A49" s="1" t="s">
        <v>298</v>
      </c>
      <c r="B49" s="3"/>
      <c r="C49" s="173"/>
      <c r="D49" s="160"/>
      <c r="E49" s="176" t="s">
        <v>341</v>
      </c>
      <c r="F49" s="175"/>
      <c r="G49" s="175"/>
      <c r="H49" s="175"/>
      <c r="I49" s="171"/>
      <c r="J49" s="160"/>
      <c r="K49" s="160"/>
      <c r="L49" s="172"/>
      <c r="M49" s="216"/>
      <c r="N49" s="217"/>
      <c r="Q49" s="49">
        <v>3835600000</v>
      </c>
      <c r="AJ49" s="214"/>
    </row>
    <row r="50" spans="1:36" s="49" customFormat="1" x14ac:dyDescent="0.15">
      <c r="A50" s="1" t="s">
        <v>299</v>
      </c>
      <c r="B50" s="3"/>
      <c r="C50" s="173"/>
      <c r="D50" s="160"/>
      <c r="E50" s="176" t="s">
        <v>259</v>
      </c>
      <c r="F50" s="175"/>
      <c r="G50" s="175"/>
      <c r="H50" s="175"/>
      <c r="I50" s="184"/>
      <c r="J50" s="160"/>
      <c r="K50" s="160"/>
      <c r="L50" s="172"/>
      <c r="M50" s="216"/>
      <c r="N50" s="217"/>
      <c r="Q50" s="49">
        <v>200000000</v>
      </c>
      <c r="AJ50" s="214"/>
    </row>
    <row r="51" spans="1:36" s="49" customFormat="1" x14ac:dyDescent="0.15">
      <c r="A51" s="1" t="s">
        <v>290</v>
      </c>
      <c r="B51" s="3"/>
      <c r="C51" s="177" t="s">
        <v>291</v>
      </c>
      <c r="D51" s="178"/>
      <c r="E51" s="179"/>
      <c r="F51" s="180"/>
      <c r="G51" s="180"/>
      <c r="H51" s="180"/>
      <c r="I51" s="185"/>
      <c r="J51" s="178"/>
      <c r="K51" s="178"/>
      <c r="L51" s="181"/>
      <c r="M51" s="219"/>
      <c r="N51" s="220"/>
      <c r="Q51" s="49">
        <f>IF(AND(Q45="-",Q48="-"),"-",SUM(Q48)-SUM(Q45))</f>
        <v>773993283</v>
      </c>
      <c r="AJ51" s="214"/>
    </row>
    <row r="52" spans="1:36" s="49" customFormat="1" x14ac:dyDescent="0.15">
      <c r="A52" s="1" t="s">
        <v>300</v>
      </c>
      <c r="B52" s="3"/>
      <c r="C52" s="301" t="s">
        <v>301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82">
        <v>867731</v>
      </c>
      <c r="N52" s="183"/>
      <c r="Q52" s="49">
        <v>867730905</v>
      </c>
      <c r="AJ52" s="214"/>
    </row>
    <row r="53" spans="1:36" s="49" customFormat="1" x14ac:dyDescent="0.15">
      <c r="A53" s="1" t="s">
        <v>302</v>
      </c>
      <c r="B53" s="3"/>
      <c r="C53" s="279" t="s">
        <v>303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82">
        <v>8527362</v>
      </c>
      <c r="N53" s="183"/>
      <c r="Q53" s="49">
        <v>8527361739</v>
      </c>
      <c r="AJ53" s="214"/>
    </row>
    <row r="54" spans="1:36" s="49" customFormat="1" ht="14.25" thickBot="1" x14ac:dyDescent="0.2">
      <c r="A54" s="1">
        <v>4435000</v>
      </c>
      <c r="B54" s="3"/>
      <c r="C54" s="282" t="s">
        <v>221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86">
        <v>4832</v>
      </c>
      <c r="N54" s="183"/>
      <c r="Q54" s="49">
        <v>4831784</v>
      </c>
      <c r="AJ54" s="214"/>
    </row>
    <row r="55" spans="1:36" s="49" customFormat="1" ht="14.25" thickBot="1" x14ac:dyDescent="0.2">
      <c r="A55" s="1" t="s">
        <v>304</v>
      </c>
      <c r="B55" s="3"/>
      <c r="C55" s="285" t="s">
        <v>305</v>
      </c>
      <c r="D55" s="286"/>
      <c r="E55" s="286"/>
      <c r="F55" s="286"/>
      <c r="G55" s="286"/>
      <c r="H55" s="286"/>
      <c r="I55" s="286"/>
      <c r="J55" s="286"/>
      <c r="K55" s="286"/>
      <c r="L55" s="287"/>
      <c r="M55" s="187">
        <v>9399924</v>
      </c>
      <c r="N55" s="188" t="s">
        <v>335</v>
      </c>
      <c r="Q55" s="49">
        <f>IF(COUNTIF(Q52:Q54,"-")=COUNTA(Q52:Q54),"-",SUM(Q52:Q54))</f>
        <v>9399924428</v>
      </c>
      <c r="AJ55" s="214"/>
    </row>
    <row r="56" spans="1:36" s="49" customFormat="1" ht="14.25" thickBot="1" x14ac:dyDescent="0.2">
      <c r="A56" s="1"/>
      <c r="B56" s="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  <c r="N56" s="191"/>
      <c r="AJ56" s="214"/>
    </row>
    <row r="57" spans="1:36" s="49" customFormat="1" x14ac:dyDescent="0.15">
      <c r="A57" s="1" t="s">
        <v>306</v>
      </c>
      <c r="B57" s="3"/>
      <c r="C57" s="192" t="s">
        <v>307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94">
        <v>411663</v>
      </c>
      <c r="N57" s="195"/>
      <c r="Q57" s="49">
        <v>411663073</v>
      </c>
      <c r="AJ57" s="214"/>
    </row>
    <row r="58" spans="1:36" s="49" customFormat="1" x14ac:dyDescent="0.15">
      <c r="A58" s="1" t="s">
        <v>308</v>
      </c>
      <c r="B58" s="3"/>
      <c r="C58" s="196" t="s">
        <v>309</v>
      </c>
      <c r="D58" s="197"/>
      <c r="E58" s="197"/>
      <c r="F58" s="197"/>
      <c r="G58" s="197"/>
      <c r="H58" s="197"/>
      <c r="I58" s="197"/>
      <c r="J58" s="197"/>
      <c r="K58" s="197"/>
      <c r="L58" s="197"/>
      <c r="M58" s="182">
        <v>-26522</v>
      </c>
      <c r="N58" s="183"/>
      <c r="Q58" s="49">
        <v>-26521513</v>
      </c>
      <c r="AJ58" s="214"/>
    </row>
    <row r="59" spans="1:36" s="49" customFormat="1" ht="14.25" thickBot="1" x14ac:dyDescent="0.2">
      <c r="A59" s="1" t="s">
        <v>310</v>
      </c>
      <c r="B59" s="3"/>
      <c r="C59" s="198" t="s">
        <v>311</v>
      </c>
      <c r="D59" s="199"/>
      <c r="E59" s="199"/>
      <c r="F59" s="199"/>
      <c r="G59" s="199"/>
      <c r="H59" s="199"/>
      <c r="I59" s="199"/>
      <c r="J59" s="199"/>
      <c r="K59" s="199"/>
      <c r="L59" s="199"/>
      <c r="M59" s="200">
        <v>385142</v>
      </c>
      <c r="N59" s="201" t="s">
        <v>335</v>
      </c>
      <c r="Q59" s="49">
        <f>IF(COUNTIF(Q57:Q58,"-")=COUNTA(Q57:Q58),"-",SUM(Q57:Q58))</f>
        <v>385141560</v>
      </c>
      <c r="AJ59" s="214"/>
    </row>
    <row r="60" spans="1:36" s="49" customFormat="1" ht="14.25" thickBot="1" x14ac:dyDescent="0.2">
      <c r="A60" s="1" t="s">
        <v>312</v>
      </c>
      <c r="B60" s="3"/>
      <c r="C60" s="202" t="s">
        <v>313</v>
      </c>
      <c r="D60" s="203"/>
      <c r="E60" s="204"/>
      <c r="F60" s="205"/>
      <c r="G60" s="205"/>
      <c r="H60" s="205"/>
      <c r="I60" s="205"/>
      <c r="J60" s="203"/>
      <c r="K60" s="203"/>
      <c r="L60" s="203"/>
      <c r="M60" s="187">
        <v>9785066</v>
      </c>
      <c r="N60" s="188"/>
      <c r="Q60" s="49">
        <f>IF(AND(Q55="-",Q59="-"),"-",SUM(Q55,Q59))</f>
        <v>9785065988</v>
      </c>
      <c r="AJ60" s="214"/>
    </row>
    <row r="61" spans="1:36" s="49" customFormat="1" ht="6.75" customHeight="1" x14ac:dyDescent="0.15">
      <c r="A61" s="1"/>
      <c r="B61" s="3"/>
      <c r="C61" s="159"/>
      <c r="D61" s="159"/>
      <c r="E61" s="206"/>
      <c r="F61" s="207"/>
      <c r="G61" s="207"/>
      <c r="H61" s="207"/>
      <c r="I61" s="208"/>
      <c r="J61" s="209"/>
      <c r="K61" s="209"/>
      <c r="L61" s="209"/>
      <c r="M61" s="3"/>
      <c r="N61" s="3"/>
    </row>
    <row r="62" spans="1:36" s="49" customFormat="1" x14ac:dyDescent="0.15">
      <c r="A62" s="1"/>
      <c r="B62" s="3"/>
      <c r="C62" s="159"/>
      <c r="D62" s="210" t="s">
        <v>321</v>
      </c>
      <c r="E62" s="206"/>
      <c r="F62" s="207"/>
      <c r="G62" s="207"/>
      <c r="H62" s="207"/>
      <c r="I62" s="211"/>
      <c r="J62" s="209"/>
      <c r="K62" s="209"/>
      <c r="L62" s="209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2019-03-28T02:05:58Z</cp:lastPrinted>
  <dcterms:created xsi:type="dcterms:W3CDTF">2019-03-28T01:46:18Z</dcterms:created>
  <dcterms:modified xsi:type="dcterms:W3CDTF">2019-03-28T04:09:13Z</dcterms:modified>
</cp:coreProperties>
</file>