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070"/>
  </bookViews>
  <sheets>
    <sheet name="連結貸借対照表" sheetId="5" r:id="rId1"/>
    <sheet name="連結行政コスト計算書" sheetId="6" r:id="rId2"/>
    <sheet name="連結純資産変動計算書" sheetId="7" r:id="rId3"/>
  </sheets>
  <externalReferences>
    <externalReference r:id="rId4"/>
  </externalReferences>
  <definedNames>
    <definedName name="CSV">#REF!</definedName>
    <definedName name="CSVDATA">#REF!</definedName>
    <definedName name="_xlnm.Print_Area" localSheetId="1">連結行政コスト計算書!$B$1:$P$42</definedName>
    <definedName name="_xlnm.Print_Area" localSheetId="2">連結純資産変動計算書!$B$1:$S$27</definedName>
    <definedName name="_xlnm.Print_Area" localSheetId="0">連結貸借対照表!$C$1:$AB$64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4" i="7" l="1"/>
  <c r="V24" i="7"/>
  <c r="AD55" i="5"/>
  <c r="AD51" i="5" s="1"/>
  <c r="AD46" i="5"/>
  <c r="AD40" i="5"/>
  <c r="AD36" i="5"/>
  <c r="AD25" i="5"/>
  <c r="AE13" i="5"/>
  <c r="AD9" i="5"/>
  <c r="AE7" i="5"/>
  <c r="U22" i="7"/>
  <c r="U21" i="7"/>
  <c r="U12" i="7"/>
  <c r="U11" i="7"/>
  <c r="X10" i="7"/>
  <c r="X13" i="7" s="1"/>
  <c r="X24" i="7" s="1"/>
  <c r="X25" i="7" s="1"/>
  <c r="W10" i="7"/>
  <c r="W13" i="7" s="1"/>
  <c r="U9" i="7"/>
  <c r="U8" i="7"/>
  <c r="R37" i="6"/>
  <c r="R32" i="6"/>
  <c r="R28" i="6"/>
  <c r="R23" i="6"/>
  <c r="R19" i="6"/>
  <c r="R14" i="6"/>
  <c r="R9" i="6"/>
  <c r="AE22" i="5" l="1"/>
  <c r="AD39" i="5"/>
  <c r="AD8" i="5"/>
  <c r="U13" i="7"/>
  <c r="U24" i="7" s="1"/>
  <c r="U25" i="7" s="1"/>
  <c r="U10" i="7"/>
  <c r="R8" i="6"/>
  <c r="R7" i="6" s="1"/>
  <c r="R31" i="6" s="1"/>
  <c r="R40" i="6" s="1"/>
  <c r="AD7" i="5" l="1"/>
  <c r="AE24" i="5" l="1"/>
  <c r="AD62" i="5"/>
  <c r="AE61" i="5" s="1"/>
  <c r="AE62" i="5" l="1"/>
  <c r="AE25" i="5"/>
</calcChain>
</file>

<file path=xl/sharedStrings.xml><?xml version="1.0" encoding="utf-8"?>
<sst xmlns="http://schemas.openxmlformats.org/spreadsheetml/2006/main" count="338" uniqueCount="252">
  <si>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</si>
  <si>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</si>
  <si>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</si>
  <si>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</si>
  <si>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</si>
  <si>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</si>
  <si>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</si>
  <si>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</si>
  <si>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</si>
  <si>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</si>
  <si>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</si>
  <si>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</si>
  <si>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</si>
  <si>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</si>
  <si>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</si>
  <si>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</si>
  <si>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</si>
  <si>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</si>
  <si>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</si>
  <si>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</si>
  <si>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</si>
  <si>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</si>
  <si>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</si>
  <si>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</si>
  <si>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</si>
  <si>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</si>
  <si>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</si>
  <si>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</si>
  <si>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</si>
  <si>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</si>
  <si>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</si>
  <si>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</si>
  <si>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</si>
  <si>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</si>
  <si>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</si>
  <si>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</si>
  <si>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</si>
  <si>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</si>
  <si>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</si>
  <si>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</si>
  <si>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</si>
  <si>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</si>
  <si>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</si>
  <si>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</si>
  <si>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</si>
  <si>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</si>
  <si>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</si>
  <si>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</si>
  <si>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</si>
  <si>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</si>
  <si>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</si>
  <si>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</si>
  <si>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</si>
  <si>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</si>
  <si>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</si>
  <si>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</si>
  <si>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</si>
  <si>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</si>
  <si>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</si>
  <si>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</si>
  <si>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</si>
  <si>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</si>
  <si>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</si>
  <si>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</si>
  <si>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</si>
  <si>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</si>
  <si>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</si>
  <si>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</si>
  <si>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</si>
  <si>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</si>
  <si>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</si>
  <si>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</si>
  <si>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</si>
  <si>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</si>
  <si>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</si>
  <si>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</si>
  <si>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</si>
  <si>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</si>
  <si>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</si>
  <si>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</si>
  <si>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</si>
  <si>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</si>
  <si>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</si>
  <si>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</si>
  <si>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</si>
  <si>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</si>
  <si>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</si>
  <si>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</si>
  <si>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</si>
  <si>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</si>
  <si>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</si>
  <si>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</si>
  <si>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</si>
  <si>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</si>
  <si>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</si>
  <si>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</si>
  <si>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</si>
  <si>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</si>
  <si>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</si>
  <si>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</si>
  <si>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</si>
  <si>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</si>
  <si>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</si>
  <si>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</si>
  <si>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</si>
  <si>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</si>
  <si>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</si>
  <si>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</si>
  <si>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</si>
  <si>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</si>
  <si>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</si>
  <si>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</si>
  <si>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</si>
  <si>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</si>
  <si>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</si>
  <si>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</si>
  <si>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</si>
  <si>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</si>
  <si>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</si>
  <si>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</si>
  <si>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</si>
  <si>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</si>
  <si>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</si>
  <si>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</si>
  <si>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</si>
  <si>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</si>
  <si>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</si>
  <si>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</si>
  <si>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</si>
  <si>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</si>
  <si>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</si>
  <si>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</si>
  <si>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</si>
  <si>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</si>
  <si>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</si>
  <si>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</si>
  <si>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</si>
  <si>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</si>
  <si>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</si>
  <si>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</si>
  <si>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</si>
  <si>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</si>
  <si>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</si>
  <si>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</si>
  <si>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</si>
  <si>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</si>
  <si>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</si>
  <si>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</si>
  <si>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</si>
  <si>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</si>
  <si>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</si>
  <si>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</si>
  <si>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</si>
  <si>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</si>
  <si>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</si>
  <si>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</si>
  <si>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</si>
  <si>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</si>
  <si>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</si>
  <si>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</si>
  <si>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</si>
  <si>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</si>
  <si>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</si>
  <si>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</si>
  <si>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</si>
  <si>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</si>
  <si>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</si>
  <si>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</si>
  <si>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</si>
  <si>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</si>
  <si>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</si>
  <si>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</si>
  <si>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</si>
  <si>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</si>
  <si>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</si>
  <si>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</si>
  <si>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</si>
  <si>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</si>
  <si>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</si>
  <si>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</si>
  <si>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</si>
  <si>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</si>
  <si>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</si>
  <si>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</si>
  <si>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</si>
  <si>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</si>
  <si>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</si>
  <si>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</si>
  <si>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</si>
  <si>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</si>
  <si>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</si>
  <si>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</si>
  <si>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</si>
  <si>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</si>
  <si>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</si>
  <si>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</si>
  <si>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</si>
  <si>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</si>
  <si>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</si>
  <si>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</si>
  <si>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</si>
  <si>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</si>
  <si>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</si>
  <si>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</si>
  <si>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</si>
  <si>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</si>
  <si>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</si>
  <si>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</si>
  <si>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</si>
  <si>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</si>
  <si>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</si>
  <si>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</si>
  <si>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</si>
  <si>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</si>
  <si>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</si>
  <si>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</si>
  <si>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</si>
  <si>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</si>
  <si>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</si>
  <si>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</si>
  <si>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</si>
  <si>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3140000</t>
  </si>
  <si>
    <t>3150000</t>
  </si>
  <si>
    <t>本年度純資産変動額</t>
  </si>
  <si>
    <t>3160000</t>
  </si>
  <si>
    <t>本年度末純資産残高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</si>
  <si>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</si>
  <si>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</si>
  <si>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</si>
  <si>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</si>
  <si>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</si>
  <si>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</si>
  <si>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</si>
  <si>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</si>
  <si>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</si>
  <si>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</si>
  <si>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</si>
  <si>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</si>
  <si>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</si>
  <si>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</si>
  <si>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（単位：千円）</t>
  </si>
  <si>
    <t>連結行政コスト計算書</t>
  </si>
  <si>
    <t>自　平成２８年４月１日　</t>
    <phoneticPr fontId="11"/>
  </si>
  <si>
    <t>至　平成２９年３月３１日</t>
    <phoneticPr fontId="11"/>
  </si>
  <si>
    <t>※</t>
  </si>
  <si>
    <t>連結純資産変動計算書</t>
  </si>
  <si>
    <t>至　平成２９年３月３１日</t>
    <phoneticPr fontId="11"/>
  </si>
  <si>
    <t>連結貸借対照表</t>
  </si>
  <si>
    <t>（平成２９年３月３１日現在）</t>
  </si>
  <si>
    <t>地方債等</t>
    <phoneticPr fontId="2"/>
  </si>
  <si>
    <t>1年内償還予定地方債等</t>
    <phoneticPr fontId="2"/>
  </si>
  <si>
    <t>※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</si>
</sst>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19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9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4" fillId="0" borderId="0" xfId="5" applyNumberFormat="1" applyFont="1" applyFill="1" applyAlignment="1">
      <alignment vertical="center"/>
    </xf>
    <xf numFmtId="176" fontId="1" fillId="3" borderId="19" xfId="8" applyNumberFormat="1" applyFont="1" applyFill="1" applyBorder="1" applyAlignment="1">
      <alignment horizontal="right" vertical="center"/>
    </xf>
    <xf numFmtId="176" fontId="9" fillId="3" borderId="9" xfId="8" applyNumberFormat="1" applyFont="1" applyFill="1" applyBorder="1" applyAlignment="1">
      <alignment horizontal="center" vertical="center"/>
    </xf>
    <xf numFmtId="176" fontId="1" fillId="3" borderId="23" xfId="8" applyNumberFormat="1" applyFont="1" applyFill="1" applyBorder="1" applyAlignment="1">
      <alignment horizontal="right" vertical="center"/>
    </xf>
    <xf numFmtId="176" fontId="9" fillId="3" borderId="13" xfId="8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3" borderId="41" xfId="8" applyNumberFormat="1" applyFont="1" applyFill="1" applyBorder="1" applyAlignment="1">
      <alignment horizontal="center" vertical="center"/>
    </xf>
    <xf numFmtId="179" fontId="1" fillId="3" borderId="42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K72"/>
  <sheetViews>
    <sheetView showGridLines="0" tabSelected="1" topLeftCell="C1" zoomScale="85" zoomScaleNormal="85" zoomScaleSheetLayoutView="85" workbookViewId="0">
      <selection activeCell="D3" sqref="D3:AA3"/>
    </sheetView>
  </sheetViews>
  <sheetFormatPr defaultRowHeight="12.75" x14ac:dyDescent="0.15"/>
  <cols>
    <col min="1" max="1" width="0" style="7" hidden="1" customWidth="1"/>
    <col min="2" max="2" width="9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0" width="0" style="9" hidden="1" customWidth="1"/>
    <col min="31" max="31" width="9" style="9" hidden="1" customWidth="1"/>
    <col min="32" max="16384" width="9" style="9"/>
  </cols>
  <sheetData>
    <row r="1" spans="1:37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7" ht="23.25" customHeight="1" x14ac:dyDescent="0.25">
      <c r="C2" s="8"/>
      <c r="D2" s="163" t="s">
        <v>247</v>
      </c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</row>
    <row r="3" spans="1:37" ht="21" customHeight="1" x14ac:dyDescent="0.15">
      <c r="D3" s="164" t="s">
        <v>248</v>
      </c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</row>
    <row r="4" spans="1:37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240</v>
      </c>
      <c r="AB4" s="13"/>
    </row>
    <row r="5" spans="1:37" s="16" customFormat="1" ht="14.25" customHeight="1" thickBot="1" x14ac:dyDescent="0.2">
      <c r="A5" s="15" t="s">
        <v>226</v>
      </c>
      <c r="B5" s="15" t="s">
        <v>227</v>
      </c>
      <c r="D5" s="165" t="s">
        <v>0</v>
      </c>
      <c r="E5" s="166"/>
      <c r="F5" s="166"/>
      <c r="G5" s="166"/>
      <c r="H5" s="166"/>
      <c r="I5" s="166"/>
      <c r="J5" s="166"/>
      <c r="K5" s="167"/>
      <c r="L5" s="167"/>
      <c r="M5" s="167"/>
      <c r="N5" s="167"/>
      <c r="O5" s="167"/>
      <c r="P5" s="168" t="s">
        <v>228</v>
      </c>
      <c r="Q5" s="169"/>
      <c r="R5" s="166" t="s">
        <v>0</v>
      </c>
      <c r="S5" s="166"/>
      <c r="T5" s="166"/>
      <c r="U5" s="166"/>
      <c r="V5" s="166"/>
      <c r="W5" s="166"/>
      <c r="X5" s="166"/>
      <c r="Y5" s="166"/>
      <c r="Z5" s="168" t="s">
        <v>228</v>
      </c>
      <c r="AA5" s="169"/>
    </row>
    <row r="6" spans="1:37" ht="14.65" customHeight="1" x14ac:dyDescent="0.15">
      <c r="D6" s="17" t="s">
        <v>229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230</v>
      </c>
      <c r="S6" s="19"/>
      <c r="T6" s="19"/>
      <c r="U6" s="19"/>
      <c r="V6" s="19"/>
      <c r="W6" s="19"/>
      <c r="X6" s="19"/>
      <c r="Y6" s="18"/>
      <c r="Z6" s="21"/>
      <c r="AA6" s="23"/>
      <c r="AJ6" s="158"/>
      <c r="AK6" s="158"/>
    </row>
    <row r="7" spans="1:37" ht="14.65" customHeight="1" x14ac:dyDescent="0.15">
      <c r="A7" s="7" t="s">
        <v>3</v>
      </c>
      <c r="B7" s="7" t="s">
        <v>99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143433456</v>
      </c>
      <c r="Q7" s="26" t="s">
        <v>244</v>
      </c>
      <c r="R7" s="19"/>
      <c r="S7" s="19" t="s">
        <v>100</v>
      </c>
      <c r="T7" s="19"/>
      <c r="U7" s="19"/>
      <c r="V7" s="19"/>
      <c r="W7" s="19"/>
      <c r="X7" s="19"/>
      <c r="Y7" s="18"/>
      <c r="Z7" s="25">
        <v>34054549</v>
      </c>
      <c r="AA7" s="27"/>
      <c r="AD7" s="9">
        <f>IF(AND(AD8="-",AD36="-",AD39="-"),"-",SUM(AD8,AD36,AD39))</f>
        <v>143433455924</v>
      </c>
      <c r="AE7" s="9">
        <f>IF(COUNTIF(AE8:AE12,"-")=COUNTA(AE8:AE12),"-",SUM(AE8:AE12))</f>
        <v>34054548763</v>
      </c>
      <c r="AJ7" s="158"/>
      <c r="AK7" s="158"/>
    </row>
    <row r="8" spans="1:37" ht="14.65" customHeight="1" x14ac:dyDescent="0.15">
      <c r="A8" s="7" t="s">
        <v>5</v>
      </c>
      <c r="B8" s="7" t="s">
        <v>101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137766735</v>
      </c>
      <c r="Q8" s="26" t="s">
        <v>244</v>
      </c>
      <c r="R8" s="19"/>
      <c r="S8" s="19"/>
      <c r="T8" s="19" t="s">
        <v>249</v>
      </c>
      <c r="U8" s="19"/>
      <c r="V8" s="19"/>
      <c r="W8" s="19"/>
      <c r="X8" s="19"/>
      <c r="Y8" s="18"/>
      <c r="Z8" s="25">
        <v>26825987</v>
      </c>
      <c r="AA8" s="27"/>
      <c r="AD8" s="9">
        <f>IF(AND(AD9="-",AD25="-",COUNTIF(AD34:AD35,"-")=COUNTA(AD34:AD35)),"-",SUM(AD9,AD25,AD34:AD35))</f>
        <v>137766735087</v>
      </c>
      <c r="AE8" s="9">
        <v>26825987283</v>
      </c>
      <c r="AJ8" s="158"/>
      <c r="AK8" s="158"/>
    </row>
    <row r="9" spans="1:37" ht="14.65" customHeight="1" x14ac:dyDescent="0.15">
      <c r="A9" s="7" t="s">
        <v>7</v>
      </c>
      <c r="B9" s="7" t="s">
        <v>102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82193964</v>
      </c>
      <c r="Q9" s="26" t="s">
        <v>244</v>
      </c>
      <c r="R9" s="19"/>
      <c r="S9" s="19"/>
      <c r="T9" s="19" t="s">
        <v>103</v>
      </c>
      <c r="U9" s="19"/>
      <c r="V9" s="19"/>
      <c r="W9" s="19"/>
      <c r="X9" s="19"/>
      <c r="Y9" s="18"/>
      <c r="Z9" s="25">
        <v>0</v>
      </c>
      <c r="AA9" s="27"/>
      <c r="AD9" s="9">
        <f>IF(COUNTIF(AD10:AD24,"-")=COUNTA(AD10:AD24),"-",SUM(AD10:AD24))</f>
        <v>82193964097</v>
      </c>
      <c r="AE9" s="9">
        <v>0</v>
      </c>
      <c r="AJ9" s="158"/>
      <c r="AK9" s="158"/>
    </row>
    <row r="10" spans="1:37" ht="14.65" customHeight="1" x14ac:dyDescent="0.15">
      <c r="A10" s="7" t="s">
        <v>9</v>
      </c>
      <c r="B10" s="7" t="s">
        <v>104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61674973</v>
      </c>
      <c r="Q10" s="26"/>
      <c r="R10" s="19"/>
      <c r="S10" s="19"/>
      <c r="T10" s="19" t="s">
        <v>105</v>
      </c>
      <c r="U10" s="19"/>
      <c r="V10" s="19"/>
      <c r="W10" s="19"/>
      <c r="X10" s="19"/>
      <c r="Y10" s="18"/>
      <c r="Z10" s="25">
        <v>3495854</v>
      </c>
      <c r="AA10" s="27"/>
      <c r="AD10" s="9">
        <v>61674973047</v>
      </c>
      <c r="AE10" s="9">
        <v>3495853964</v>
      </c>
      <c r="AJ10" s="158"/>
      <c r="AK10" s="158"/>
    </row>
    <row r="11" spans="1:37" ht="14.65" customHeight="1" x14ac:dyDescent="0.15">
      <c r="A11" s="7" t="s">
        <v>12</v>
      </c>
      <c r="B11" s="7" t="s">
        <v>106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5">
        <v>51470</v>
      </c>
      <c r="Q11" s="26"/>
      <c r="R11" s="19"/>
      <c r="S11" s="19"/>
      <c r="T11" s="19" t="s">
        <v>107</v>
      </c>
      <c r="U11" s="19"/>
      <c r="V11" s="19"/>
      <c r="W11" s="19"/>
      <c r="X11" s="19"/>
      <c r="Y11" s="18"/>
      <c r="Z11" s="25">
        <v>0</v>
      </c>
      <c r="AA11" s="27"/>
      <c r="AD11" s="9">
        <v>51470320</v>
      </c>
      <c r="AE11" s="9">
        <v>0</v>
      </c>
      <c r="AJ11" s="158"/>
      <c r="AK11" s="158"/>
    </row>
    <row r="12" spans="1:37" ht="14.65" customHeight="1" x14ac:dyDescent="0.15">
      <c r="A12" s="7" t="s">
        <v>14</v>
      </c>
      <c r="B12" s="7" t="s">
        <v>108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5">
        <v>46240331</v>
      </c>
      <c r="Q12" s="26"/>
      <c r="R12" s="19"/>
      <c r="S12" s="19"/>
      <c r="T12" s="19" t="s">
        <v>35</v>
      </c>
      <c r="U12" s="19"/>
      <c r="V12" s="19"/>
      <c r="W12" s="19"/>
      <c r="X12" s="19"/>
      <c r="Y12" s="18"/>
      <c r="Z12" s="25">
        <v>3732708</v>
      </c>
      <c r="AA12" s="27"/>
      <c r="AD12" s="9">
        <v>46240330952</v>
      </c>
      <c r="AE12" s="9">
        <v>3732707516</v>
      </c>
      <c r="AJ12" s="158"/>
      <c r="AK12" s="158"/>
    </row>
    <row r="13" spans="1:37" ht="14.65" customHeight="1" x14ac:dyDescent="0.15">
      <c r="A13" s="7" t="s">
        <v>16</v>
      </c>
      <c r="B13" s="7" t="s">
        <v>109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25">
        <v>-28221456</v>
      </c>
      <c r="Q13" s="26"/>
      <c r="R13" s="19"/>
      <c r="S13" s="19" t="s">
        <v>110</v>
      </c>
      <c r="T13" s="19"/>
      <c r="U13" s="19"/>
      <c r="V13" s="19"/>
      <c r="W13" s="19"/>
      <c r="X13" s="19"/>
      <c r="Y13" s="18"/>
      <c r="Z13" s="25">
        <v>5176962</v>
      </c>
      <c r="AA13" s="27" t="s">
        <v>244</v>
      </c>
      <c r="AD13" s="9">
        <v>-28221456222</v>
      </c>
      <c r="AE13" s="9">
        <f>IF(COUNTIF(AE14:AE21,"-")=COUNTA(AE14:AE21),"-",SUM(AE14:AE21))</f>
        <v>5176961545</v>
      </c>
      <c r="AJ13" s="158"/>
      <c r="AK13" s="158"/>
    </row>
    <row r="14" spans="1:37" ht="14.65" customHeight="1" x14ac:dyDescent="0.15">
      <c r="A14" s="7" t="s">
        <v>18</v>
      </c>
      <c r="B14" s="7" t="s">
        <v>111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5">
        <v>3157427</v>
      </c>
      <c r="Q14" s="26"/>
      <c r="R14" s="19"/>
      <c r="S14" s="19"/>
      <c r="T14" s="19" t="s">
        <v>250</v>
      </c>
      <c r="U14" s="19"/>
      <c r="V14" s="19"/>
      <c r="W14" s="19"/>
      <c r="X14" s="19"/>
      <c r="Y14" s="18"/>
      <c r="Z14" s="25">
        <v>2908308</v>
      </c>
      <c r="AA14" s="27"/>
      <c r="AD14" s="9">
        <v>3157426725</v>
      </c>
      <c r="AE14" s="9">
        <v>2908308294</v>
      </c>
      <c r="AJ14" s="158"/>
      <c r="AK14" s="158"/>
    </row>
    <row r="15" spans="1:37" ht="14.65" customHeight="1" x14ac:dyDescent="0.15">
      <c r="A15" s="7" t="s">
        <v>20</v>
      </c>
      <c r="B15" s="7" t="s">
        <v>112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5">
        <v>-1488896</v>
      </c>
      <c r="Q15" s="26"/>
      <c r="R15" s="19"/>
      <c r="S15" s="19"/>
      <c r="T15" s="19" t="s">
        <v>113</v>
      </c>
      <c r="U15" s="19"/>
      <c r="V15" s="19"/>
      <c r="W15" s="19"/>
      <c r="X15" s="19"/>
      <c r="Y15" s="18"/>
      <c r="Z15" s="25">
        <v>1207206</v>
      </c>
      <c r="AA15" s="27"/>
      <c r="AD15" s="9">
        <v>-1488896400</v>
      </c>
      <c r="AE15" s="9">
        <v>1207206420</v>
      </c>
      <c r="AJ15" s="158"/>
      <c r="AK15" s="158"/>
    </row>
    <row r="16" spans="1:37" ht="14.65" customHeight="1" x14ac:dyDescent="0.15">
      <c r="A16" s="7" t="s">
        <v>22</v>
      </c>
      <c r="B16" s="7" t="s">
        <v>114</v>
      </c>
      <c r="D16" s="24"/>
      <c r="E16" s="19"/>
      <c r="F16" s="19"/>
      <c r="G16" s="19"/>
      <c r="H16" s="19" t="s">
        <v>23</v>
      </c>
      <c r="I16" s="28"/>
      <c r="J16" s="28"/>
      <c r="K16" s="29"/>
      <c r="L16" s="29"/>
      <c r="M16" s="29"/>
      <c r="N16" s="29"/>
      <c r="O16" s="29"/>
      <c r="P16" s="25">
        <v>52991</v>
      </c>
      <c r="Q16" s="26"/>
      <c r="R16" s="19"/>
      <c r="S16" s="19"/>
      <c r="T16" s="19" t="s">
        <v>115</v>
      </c>
      <c r="U16" s="19"/>
      <c r="V16" s="19"/>
      <c r="W16" s="19"/>
      <c r="X16" s="19"/>
      <c r="Y16" s="18"/>
      <c r="Z16" s="25">
        <v>0</v>
      </c>
      <c r="AA16" s="27"/>
      <c r="AD16" s="9">
        <v>52991290</v>
      </c>
      <c r="AE16" s="9">
        <v>0</v>
      </c>
      <c r="AJ16" s="158"/>
      <c r="AK16" s="158"/>
    </row>
    <row r="17" spans="1:37" ht="14.65" customHeight="1" x14ac:dyDescent="0.15">
      <c r="A17" s="7" t="s">
        <v>24</v>
      </c>
      <c r="B17" s="7" t="s">
        <v>116</v>
      </c>
      <c r="D17" s="24"/>
      <c r="E17" s="19"/>
      <c r="F17" s="19"/>
      <c r="G17" s="19"/>
      <c r="H17" s="19" t="s">
        <v>25</v>
      </c>
      <c r="I17" s="28"/>
      <c r="J17" s="28"/>
      <c r="K17" s="29"/>
      <c r="L17" s="29"/>
      <c r="M17" s="29"/>
      <c r="N17" s="29"/>
      <c r="O17" s="29"/>
      <c r="P17" s="25">
        <v>-42995</v>
      </c>
      <c r="Q17" s="26"/>
      <c r="R17" s="18"/>
      <c r="S17" s="19"/>
      <c r="T17" s="19" t="s">
        <v>117</v>
      </c>
      <c r="U17" s="19"/>
      <c r="V17" s="19"/>
      <c r="W17" s="19"/>
      <c r="X17" s="19"/>
      <c r="Y17" s="18"/>
      <c r="Z17" s="25">
        <v>15833</v>
      </c>
      <c r="AA17" s="27"/>
      <c r="AD17" s="9">
        <v>-42995287</v>
      </c>
      <c r="AE17" s="9">
        <v>15833000</v>
      </c>
      <c r="AJ17" s="158"/>
      <c r="AK17" s="158"/>
    </row>
    <row r="18" spans="1:37" ht="14.65" customHeight="1" x14ac:dyDescent="0.15">
      <c r="A18" s="7" t="s">
        <v>26</v>
      </c>
      <c r="B18" s="7" t="s">
        <v>118</v>
      </c>
      <c r="D18" s="24"/>
      <c r="E18" s="19"/>
      <c r="F18" s="19"/>
      <c r="G18" s="19"/>
      <c r="H18" s="19" t="s">
        <v>27</v>
      </c>
      <c r="I18" s="28"/>
      <c r="J18" s="28"/>
      <c r="K18" s="29"/>
      <c r="L18" s="29"/>
      <c r="M18" s="29"/>
      <c r="N18" s="29"/>
      <c r="O18" s="29"/>
      <c r="P18" s="25">
        <v>0</v>
      </c>
      <c r="Q18" s="26"/>
      <c r="R18" s="18"/>
      <c r="S18" s="19"/>
      <c r="T18" s="19" t="s">
        <v>119</v>
      </c>
      <c r="U18" s="19"/>
      <c r="V18" s="19"/>
      <c r="W18" s="19"/>
      <c r="X18" s="19"/>
      <c r="Y18" s="18"/>
      <c r="Z18" s="25">
        <v>0</v>
      </c>
      <c r="AA18" s="27"/>
      <c r="AD18" s="9">
        <v>0</v>
      </c>
      <c r="AE18" s="9">
        <v>0</v>
      </c>
      <c r="AJ18" s="158"/>
      <c r="AK18" s="158"/>
    </row>
    <row r="19" spans="1:37" ht="14.65" customHeight="1" x14ac:dyDescent="0.15">
      <c r="A19" s="7" t="s">
        <v>28</v>
      </c>
      <c r="B19" s="7" t="s">
        <v>120</v>
      </c>
      <c r="D19" s="24"/>
      <c r="E19" s="19"/>
      <c r="F19" s="19"/>
      <c r="G19" s="19"/>
      <c r="H19" s="19" t="s">
        <v>29</v>
      </c>
      <c r="I19" s="28"/>
      <c r="J19" s="28"/>
      <c r="K19" s="29"/>
      <c r="L19" s="29"/>
      <c r="M19" s="29"/>
      <c r="N19" s="29"/>
      <c r="O19" s="29"/>
      <c r="P19" s="25">
        <v>0</v>
      </c>
      <c r="Q19" s="26"/>
      <c r="R19" s="19"/>
      <c r="S19" s="19"/>
      <c r="T19" s="19" t="s">
        <v>121</v>
      </c>
      <c r="U19" s="19"/>
      <c r="V19" s="19"/>
      <c r="W19" s="19"/>
      <c r="X19" s="19"/>
      <c r="Y19" s="18"/>
      <c r="Z19" s="25">
        <v>265144</v>
      </c>
      <c r="AA19" s="27"/>
      <c r="AD19" s="9">
        <v>0</v>
      </c>
      <c r="AE19" s="9">
        <v>265143794</v>
      </c>
      <c r="AJ19" s="158"/>
      <c r="AK19" s="158"/>
    </row>
    <row r="20" spans="1:37" ht="14.65" customHeight="1" x14ac:dyDescent="0.15">
      <c r="A20" s="7" t="s">
        <v>30</v>
      </c>
      <c r="B20" s="7" t="s">
        <v>122</v>
      </c>
      <c r="D20" s="24"/>
      <c r="E20" s="19"/>
      <c r="F20" s="19"/>
      <c r="G20" s="19"/>
      <c r="H20" s="19" t="s">
        <v>31</v>
      </c>
      <c r="I20" s="28"/>
      <c r="J20" s="28"/>
      <c r="K20" s="29"/>
      <c r="L20" s="29"/>
      <c r="M20" s="29"/>
      <c r="N20" s="29"/>
      <c r="O20" s="29"/>
      <c r="P20" s="25">
        <v>0</v>
      </c>
      <c r="Q20" s="26"/>
      <c r="R20" s="19"/>
      <c r="S20" s="19"/>
      <c r="T20" s="19" t="s">
        <v>123</v>
      </c>
      <c r="U20" s="19"/>
      <c r="V20" s="19"/>
      <c r="W20" s="19"/>
      <c r="X20" s="19"/>
      <c r="Y20" s="18"/>
      <c r="Z20" s="25">
        <v>482069</v>
      </c>
      <c r="AA20" s="27"/>
      <c r="AD20" s="9">
        <v>0</v>
      </c>
      <c r="AE20" s="9">
        <v>482068644</v>
      </c>
      <c r="AJ20" s="158"/>
      <c r="AK20" s="158"/>
    </row>
    <row r="21" spans="1:37" ht="14.65" customHeight="1" x14ac:dyDescent="0.15">
      <c r="A21" s="7" t="s">
        <v>32</v>
      </c>
      <c r="B21" s="7" t="s">
        <v>124</v>
      </c>
      <c r="D21" s="24"/>
      <c r="E21" s="19"/>
      <c r="F21" s="19"/>
      <c r="G21" s="19"/>
      <c r="H21" s="19" t="s">
        <v>33</v>
      </c>
      <c r="I21" s="28"/>
      <c r="J21" s="28"/>
      <c r="K21" s="29"/>
      <c r="L21" s="29"/>
      <c r="M21" s="29"/>
      <c r="N21" s="29"/>
      <c r="O21" s="29"/>
      <c r="P21" s="25">
        <v>0</v>
      </c>
      <c r="Q21" s="26"/>
      <c r="R21" s="19"/>
      <c r="S21" s="19"/>
      <c r="T21" s="19" t="s">
        <v>35</v>
      </c>
      <c r="U21" s="19"/>
      <c r="V21" s="19"/>
      <c r="W21" s="19"/>
      <c r="X21" s="19"/>
      <c r="Y21" s="18"/>
      <c r="Z21" s="25">
        <v>298401</v>
      </c>
      <c r="AA21" s="27"/>
      <c r="AD21" s="9">
        <v>0</v>
      </c>
      <c r="AE21" s="9">
        <v>298401393</v>
      </c>
      <c r="AJ21" s="158"/>
      <c r="AK21" s="158"/>
    </row>
    <row r="22" spans="1:37" ht="14.65" customHeight="1" x14ac:dyDescent="0.15">
      <c r="A22" s="7" t="s">
        <v>34</v>
      </c>
      <c r="B22" s="7" t="s">
        <v>97</v>
      </c>
      <c r="D22" s="24"/>
      <c r="E22" s="19"/>
      <c r="F22" s="19"/>
      <c r="G22" s="19"/>
      <c r="H22" s="19" t="s">
        <v>35</v>
      </c>
      <c r="I22" s="19"/>
      <c r="J22" s="19"/>
      <c r="K22" s="18"/>
      <c r="L22" s="18"/>
      <c r="M22" s="18"/>
      <c r="N22" s="18"/>
      <c r="O22" s="18"/>
      <c r="P22" s="25">
        <v>0</v>
      </c>
      <c r="Q22" s="26"/>
      <c r="R22" s="170" t="s">
        <v>98</v>
      </c>
      <c r="S22" s="171"/>
      <c r="T22" s="171"/>
      <c r="U22" s="171"/>
      <c r="V22" s="171"/>
      <c r="W22" s="171"/>
      <c r="X22" s="171"/>
      <c r="Y22" s="171"/>
      <c r="Z22" s="30">
        <v>39231510</v>
      </c>
      <c r="AA22" s="31" t="s">
        <v>244</v>
      </c>
      <c r="AD22" s="9">
        <v>0</v>
      </c>
      <c r="AE22" s="9">
        <f>IF(AND(AE7="-",AE13="-"),"-",SUM(AE7,AE13))</f>
        <v>39231510308</v>
      </c>
      <c r="AJ22" s="158"/>
      <c r="AK22" s="158"/>
    </row>
    <row r="23" spans="1:37" ht="14.65" customHeight="1" x14ac:dyDescent="0.15">
      <c r="A23" s="7" t="s">
        <v>36</v>
      </c>
      <c r="D23" s="24"/>
      <c r="E23" s="19"/>
      <c r="F23" s="19"/>
      <c r="G23" s="19"/>
      <c r="H23" s="19" t="s">
        <v>37</v>
      </c>
      <c r="I23" s="19"/>
      <c r="J23" s="19"/>
      <c r="K23" s="18"/>
      <c r="L23" s="18"/>
      <c r="M23" s="18"/>
      <c r="N23" s="18"/>
      <c r="O23" s="18"/>
      <c r="P23" s="25">
        <v>0</v>
      </c>
      <c r="Q23" s="26"/>
      <c r="R23" s="19" t="s">
        <v>231</v>
      </c>
      <c r="S23" s="32"/>
      <c r="T23" s="32"/>
      <c r="U23" s="32"/>
      <c r="V23" s="32"/>
      <c r="W23" s="32"/>
      <c r="X23" s="32"/>
      <c r="Y23" s="32"/>
      <c r="Z23" s="33"/>
      <c r="AA23" s="34"/>
      <c r="AD23" s="9">
        <v>0</v>
      </c>
      <c r="AJ23" s="158"/>
      <c r="AK23" s="158"/>
    </row>
    <row r="24" spans="1:37" ht="14.65" customHeight="1" x14ac:dyDescent="0.15">
      <c r="A24" s="7" t="s">
        <v>38</v>
      </c>
      <c r="B24" s="7" t="s">
        <v>127</v>
      </c>
      <c r="D24" s="24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18"/>
      <c r="O24" s="18"/>
      <c r="P24" s="25">
        <v>770120</v>
      </c>
      <c r="Q24" s="26"/>
      <c r="R24" s="19"/>
      <c r="S24" s="19" t="s">
        <v>128</v>
      </c>
      <c r="T24" s="19"/>
      <c r="U24" s="19"/>
      <c r="V24" s="19"/>
      <c r="W24" s="19"/>
      <c r="X24" s="19"/>
      <c r="Y24" s="18"/>
      <c r="Z24" s="25">
        <v>145275023</v>
      </c>
      <c r="AA24" s="27" t="s">
        <v>244</v>
      </c>
      <c r="AD24" s="9">
        <v>770119672</v>
      </c>
      <c r="AE24" s="9">
        <f>IF(AND(AD7="-",AD54="-",AD55="-"),"-",SUM(AD7,AD54,AD55))</f>
        <v>145275023347</v>
      </c>
      <c r="AJ24" s="158"/>
      <c r="AK24" s="158"/>
    </row>
    <row r="25" spans="1:37" ht="14.65" customHeight="1" x14ac:dyDescent="0.15">
      <c r="A25" s="7" t="s">
        <v>40</v>
      </c>
      <c r="B25" s="7" t="s">
        <v>129</v>
      </c>
      <c r="D25" s="24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18"/>
      <c r="O25" s="18"/>
      <c r="P25" s="25">
        <v>53237031</v>
      </c>
      <c r="Q25" s="26"/>
      <c r="R25" s="19"/>
      <c r="S25" s="18" t="s">
        <v>130</v>
      </c>
      <c r="T25" s="19"/>
      <c r="U25" s="19"/>
      <c r="V25" s="19"/>
      <c r="W25" s="19"/>
      <c r="X25" s="19"/>
      <c r="Y25" s="18"/>
      <c r="Z25" s="25">
        <v>-28816915</v>
      </c>
      <c r="AA25" s="27" t="s">
        <v>244</v>
      </c>
      <c r="AD25" s="9">
        <f>IF(COUNTIF(AD26:AD33,"-")=COUNTA(AD26:AD33),"-",SUM(AD26:AD33))</f>
        <v>53237030958</v>
      </c>
      <c r="AE25" s="9">
        <f>IF(AND(AE61="-",AE24="-",AE26="-"),"-",SUM(AE61)-SUM(AE24,AE26))</f>
        <v>-28816915295</v>
      </c>
      <c r="AJ25" s="158"/>
      <c r="AK25" s="158"/>
    </row>
    <row r="26" spans="1:37" ht="14.65" customHeight="1" x14ac:dyDescent="0.15">
      <c r="A26" s="7" t="s">
        <v>42</v>
      </c>
      <c r="B26" s="7" t="s">
        <v>131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18"/>
      <c r="P26" s="25">
        <v>24928726</v>
      </c>
      <c r="Q26" s="26"/>
      <c r="R26" s="19"/>
      <c r="S26" s="19" t="s">
        <v>132</v>
      </c>
      <c r="T26" s="19"/>
      <c r="U26" s="19"/>
      <c r="V26" s="19"/>
      <c r="W26" s="19"/>
      <c r="X26" s="19"/>
      <c r="Y26" s="18"/>
      <c r="Z26" s="25">
        <v>11747</v>
      </c>
      <c r="AA26" s="27"/>
      <c r="AD26" s="9">
        <v>24928726029</v>
      </c>
      <c r="AE26" s="9">
        <v>11747000</v>
      </c>
      <c r="AJ26" s="158"/>
      <c r="AK26" s="158"/>
    </row>
    <row r="27" spans="1:37" ht="14.65" customHeight="1" x14ac:dyDescent="0.15">
      <c r="A27" s="7" t="s">
        <v>43</v>
      </c>
      <c r="D27" s="24"/>
      <c r="E27" s="19"/>
      <c r="F27" s="19"/>
      <c r="G27" s="19"/>
      <c r="H27" s="19" t="s">
        <v>15</v>
      </c>
      <c r="I27" s="19"/>
      <c r="J27" s="19"/>
      <c r="K27" s="18"/>
      <c r="L27" s="18"/>
      <c r="M27" s="18"/>
      <c r="N27" s="18"/>
      <c r="O27" s="18"/>
      <c r="P27" s="25">
        <v>1086798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>
        <v>1086797950</v>
      </c>
      <c r="AJ27" s="158"/>
      <c r="AK27" s="158"/>
    </row>
    <row r="28" spans="1:37" ht="14.65" customHeight="1" x14ac:dyDescent="0.15">
      <c r="A28" s="7" t="s">
        <v>44</v>
      </c>
      <c r="D28" s="24"/>
      <c r="E28" s="19"/>
      <c r="F28" s="19"/>
      <c r="G28" s="19"/>
      <c r="H28" s="19" t="s">
        <v>17</v>
      </c>
      <c r="I28" s="19"/>
      <c r="J28" s="19"/>
      <c r="K28" s="18"/>
      <c r="L28" s="18"/>
      <c r="M28" s="18"/>
      <c r="N28" s="18"/>
      <c r="O28" s="18"/>
      <c r="P28" s="25">
        <v>-676557</v>
      </c>
      <c r="Q28" s="26"/>
      <c r="R28" s="172"/>
      <c r="S28" s="173"/>
      <c r="T28" s="173"/>
      <c r="U28" s="173"/>
      <c r="V28" s="173"/>
      <c r="W28" s="173"/>
      <c r="X28" s="173"/>
      <c r="Y28" s="173"/>
      <c r="Z28" s="25"/>
      <c r="AA28" s="27"/>
      <c r="AD28" s="9">
        <v>-676557083</v>
      </c>
      <c r="AJ28" s="158"/>
      <c r="AK28" s="158"/>
    </row>
    <row r="29" spans="1:37" ht="14.65" customHeight="1" x14ac:dyDescent="0.15">
      <c r="A29" s="7" t="s">
        <v>45</v>
      </c>
      <c r="D29" s="24"/>
      <c r="E29" s="19"/>
      <c r="F29" s="19"/>
      <c r="G29" s="19"/>
      <c r="H29" s="19" t="s">
        <v>19</v>
      </c>
      <c r="I29" s="19"/>
      <c r="J29" s="19"/>
      <c r="K29" s="18"/>
      <c r="L29" s="18"/>
      <c r="M29" s="18"/>
      <c r="N29" s="18"/>
      <c r="O29" s="18"/>
      <c r="P29" s="25">
        <v>64224693</v>
      </c>
      <c r="Q29" s="26"/>
      <c r="R29" s="19"/>
      <c r="S29" s="32"/>
      <c r="T29" s="32"/>
      <c r="U29" s="32"/>
      <c r="V29" s="32"/>
      <c r="W29" s="32"/>
      <c r="X29" s="32"/>
      <c r="Y29" s="32"/>
      <c r="Z29" s="33"/>
      <c r="AA29" s="36"/>
      <c r="AD29" s="9">
        <v>64224693087</v>
      </c>
      <c r="AJ29" s="158"/>
      <c r="AK29" s="158"/>
    </row>
    <row r="30" spans="1:37" ht="14.65" customHeight="1" x14ac:dyDescent="0.15">
      <c r="A30" s="7" t="s">
        <v>46</v>
      </c>
      <c r="D30" s="24"/>
      <c r="E30" s="19"/>
      <c r="F30" s="19"/>
      <c r="G30" s="19"/>
      <c r="H30" s="19" t="s">
        <v>21</v>
      </c>
      <c r="I30" s="19"/>
      <c r="J30" s="19"/>
      <c r="K30" s="18"/>
      <c r="L30" s="18"/>
      <c r="M30" s="18"/>
      <c r="N30" s="18"/>
      <c r="O30" s="18"/>
      <c r="P30" s="25">
        <v>-36379268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5"/>
      <c r="AD30" s="9">
        <v>-36379268025</v>
      </c>
      <c r="AJ30" s="158"/>
      <c r="AK30" s="158"/>
    </row>
    <row r="31" spans="1:37" ht="14.65" customHeight="1" x14ac:dyDescent="0.15">
      <c r="A31" s="7" t="s">
        <v>47</v>
      </c>
      <c r="D31" s="24"/>
      <c r="E31" s="19"/>
      <c r="F31" s="19"/>
      <c r="G31" s="19"/>
      <c r="H31" s="19" t="s">
        <v>35</v>
      </c>
      <c r="I31" s="19"/>
      <c r="J31" s="19"/>
      <c r="K31" s="18"/>
      <c r="L31" s="18"/>
      <c r="M31" s="18"/>
      <c r="N31" s="18"/>
      <c r="O31" s="18"/>
      <c r="P31" s="25">
        <v>0</v>
      </c>
      <c r="Q31" s="26"/>
      <c r="R31" s="17"/>
      <c r="S31" s="18"/>
      <c r="T31" s="18"/>
      <c r="U31" s="18"/>
      <c r="V31" s="18"/>
      <c r="W31" s="18"/>
      <c r="X31" s="18"/>
      <c r="Y31" s="37"/>
      <c r="Z31" s="25"/>
      <c r="AA31" s="35"/>
      <c r="AD31" s="9">
        <v>0</v>
      </c>
      <c r="AJ31" s="158"/>
      <c r="AK31" s="158"/>
    </row>
    <row r="32" spans="1:37" ht="14.65" customHeight="1" x14ac:dyDescent="0.15">
      <c r="A32" s="7" t="s">
        <v>48</v>
      </c>
      <c r="D32" s="24"/>
      <c r="E32" s="19"/>
      <c r="F32" s="19"/>
      <c r="G32" s="19"/>
      <c r="H32" s="19" t="s">
        <v>37</v>
      </c>
      <c r="I32" s="19"/>
      <c r="J32" s="19"/>
      <c r="K32" s="18"/>
      <c r="L32" s="18"/>
      <c r="M32" s="18"/>
      <c r="N32" s="18"/>
      <c r="O32" s="18"/>
      <c r="P32" s="25">
        <v>0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5"/>
      <c r="AD32" s="9">
        <v>0</v>
      </c>
      <c r="AJ32" s="158"/>
      <c r="AK32" s="158"/>
    </row>
    <row r="33" spans="1:37" ht="14.65" customHeight="1" x14ac:dyDescent="0.15">
      <c r="A33" s="7" t="s">
        <v>49</v>
      </c>
      <c r="D33" s="24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18"/>
      <c r="O33" s="18"/>
      <c r="P33" s="25">
        <v>52639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>
        <v>52639000</v>
      </c>
      <c r="AJ33" s="158"/>
      <c r="AK33" s="158"/>
    </row>
    <row r="34" spans="1:37" ht="14.65" customHeight="1" x14ac:dyDescent="0.15">
      <c r="A34" s="7" t="s">
        <v>50</v>
      </c>
      <c r="D34" s="24"/>
      <c r="E34" s="19"/>
      <c r="F34" s="19"/>
      <c r="G34" s="19" t="s">
        <v>51</v>
      </c>
      <c r="H34" s="28"/>
      <c r="I34" s="28"/>
      <c r="J34" s="28"/>
      <c r="K34" s="29"/>
      <c r="L34" s="29"/>
      <c r="M34" s="29"/>
      <c r="N34" s="29"/>
      <c r="O34" s="29"/>
      <c r="P34" s="25">
        <v>6947399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6947398580</v>
      </c>
      <c r="AJ34" s="158"/>
      <c r="AK34" s="158"/>
    </row>
    <row r="35" spans="1:37" ht="14.65" customHeight="1" x14ac:dyDescent="0.15">
      <c r="A35" s="7" t="s">
        <v>52</v>
      </c>
      <c r="D35" s="24"/>
      <c r="E35" s="19"/>
      <c r="F35" s="19"/>
      <c r="G35" s="19" t="s">
        <v>53</v>
      </c>
      <c r="H35" s="28"/>
      <c r="I35" s="28"/>
      <c r="J35" s="28"/>
      <c r="K35" s="29"/>
      <c r="L35" s="29"/>
      <c r="M35" s="29"/>
      <c r="N35" s="29"/>
      <c r="O35" s="29"/>
      <c r="P35" s="25">
        <v>-4611659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-4611658548</v>
      </c>
      <c r="AJ35" s="158"/>
      <c r="AK35" s="158"/>
    </row>
    <row r="36" spans="1:37" ht="14.65" customHeight="1" x14ac:dyDescent="0.15">
      <c r="A36" s="7" t="s">
        <v>54</v>
      </c>
      <c r="D36" s="24"/>
      <c r="E36" s="19"/>
      <c r="F36" s="19" t="s">
        <v>55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209122</v>
      </c>
      <c r="Q36" s="26" t="s">
        <v>244</v>
      </c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209122332</v>
      </c>
      <c r="AJ36" s="158"/>
      <c r="AK36" s="158"/>
    </row>
    <row r="37" spans="1:37" ht="14.65" customHeight="1" x14ac:dyDescent="0.15">
      <c r="A37" s="7" t="s">
        <v>56</v>
      </c>
      <c r="D37" s="24"/>
      <c r="E37" s="19"/>
      <c r="F37" s="19"/>
      <c r="G37" s="19" t="s">
        <v>57</v>
      </c>
      <c r="H37" s="19"/>
      <c r="I37" s="19"/>
      <c r="J37" s="19"/>
      <c r="K37" s="18"/>
      <c r="L37" s="18"/>
      <c r="M37" s="18"/>
      <c r="N37" s="18"/>
      <c r="O37" s="18"/>
      <c r="P37" s="25">
        <v>135636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135635760</v>
      </c>
      <c r="AJ37" s="158"/>
      <c r="AK37" s="158"/>
    </row>
    <row r="38" spans="1:37" ht="14.65" customHeight="1" x14ac:dyDescent="0.15">
      <c r="A38" s="7" t="s">
        <v>58</v>
      </c>
      <c r="D38" s="24"/>
      <c r="E38" s="19"/>
      <c r="F38" s="19"/>
      <c r="G38" s="19" t="s">
        <v>35</v>
      </c>
      <c r="H38" s="19"/>
      <c r="I38" s="19"/>
      <c r="J38" s="19"/>
      <c r="K38" s="18"/>
      <c r="L38" s="18"/>
      <c r="M38" s="18"/>
      <c r="N38" s="18"/>
      <c r="O38" s="18"/>
      <c r="P38" s="25">
        <v>73487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73486572</v>
      </c>
      <c r="AJ38" s="158"/>
      <c r="AK38" s="158"/>
    </row>
    <row r="39" spans="1:37" ht="14.65" customHeight="1" x14ac:dyDescent="0.15">
      <c r="A39" s="7" t="s">
        <v>59</v>
      </c>
      <c r="D39" s="24"/>
      <c r="E39" s="19"/>
      <c r="F39" s="19" t="s">
        <v>60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5457599</v>
      </c>
      <c r="Q39" s="26" t="s">
        <v>244</v>
      </c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f>IF(COUNTIF(AD40:AD50,"-")=COUNTA(AD40:AD50),"-",SUM(AD40,AD44:AD46,AD49:AD50))</f>
        <v>5457598505</v>
      </c>
      <c r="AJ39" s="158"/>
      <c r="AK39" s="158"/>
    </row>
    <row r="40" spans="1:37" ht="14.65" customHeight="1" x14ac:dyDescent="0.15">
      <c r="A40" s="7" t="s">
        <v>61</v>
      </c>
      <c r="D40" s="24"/>
      <c r="E40" s="19"/>
      <c r="F40" s="19"/>
      <c r="G40" s="19" t="s">
        <v>62</v>
      </c>
      <c r="H40" s="19"/>
      <c r="I40" s="19"/>
      <c r="J40" s="19"/>
      <c r="K40" s="19"/>
      <c r="L40" s="18"/>
      <c r="M40" s="18"/>
      <c r="N40" s="18"/>
      <c r="O40" s="18"/>
      <c r="P40" s="25">
        <v>139470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139470360</v>
      </c>
      <c r="AJ40" s="158"/>
      <c r="AK40" s="158"/>
    </row>
    <row r="41" spans="1:37" ht="14.65" customHeight="1" x14ac:dyDescent="0.15">
      <c r="A41" s="7" t="s">
        <v>63</v>
      </c>
      <c r="D41" s="24"/>
      <c r="E41" s="19"/>
      <c r="F41" s="19"/>
      <c r="G41" s="19"/>
      <c r="H41" s="19" t="s">
        <v>64</v>
      </c>
      <c r="I41" s="19"/>
      <c r="J41" s="19"/>
      <c r="K41" s="19"/>
      <c r="L41" s="18"/>
      <c r="M41" s="18"/>
      <c r="N41" s="18"/>
      <c r="O41" s="18"/>
      <c r="P41" s="25">
        <v>32279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32279360</v>
      </c>
      <c r="AJ41" s="158"/>
      <c r="AK41" s="158"/>
    </row>
    <row r="42" spans="1:37" ht="14.65" customHeight="1" x14ac:dyDescent="0.15">
      <c r="A42" s="7" t="s">
        <v>65</v>
      </c>
      <c r="D42" s="24"/>
      <c r="E42" s="19"/>
      <c r="F42" s="19"/>
      <c r="G42" s="19"/>
      <c r="H42" s="19" t="s">
        <v>66</v>
      </c>
      <c r="I42" s="19"/>
      <c r="J42" s="19"/>
      <c r="K42" s="19"/>
      <c r="L42" s="18"/>
      <c r="M42" s="18"/>
      <c r="N42" s="18"/>
      <c r="O42" s="18"/>
      <c r="P42" s="25">
        <v>106881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106881000</v>
      </c>
      <c r="AJ42" s="158"/>
      <c r="AK42" s="158"/>
    </row>
    <row r="43" spans="1:37" ht="14.65" customHeight="1" x14ac:dyDescent="0.15">
      <c r="A43" s="7" t="s">
        <v>67</v>
      </c>
      <c r="D43" s="24"/>
      <c r="E43" s="19"/>
      <c r="F43" s="19"/>
      <c r="G43" s="19"/>
      <c r="H43" s="19" t="s">
        <v>35</v>
      </c>
      <c r="I43" s="19"/>
      <c r="J43" s="19"/>
      <c r="K43" s="19"/>
      <c r="L43" s="18"/>
      <c r="M43" s="18"/>
      <c r="N43" s="18"/>
      <c r="O43" s="18"/>
      <c r="P43" s="25">
        <v>310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310000</v>
      </c>
      <c r="AJ43" s="158"/>
      <c r="AK43" s="158"/>
    </row>
    <row r="44" spans="1:37" ht="14.65" customHeight="1" x14ac:dyDescent="0.15">
      <c r="A44" s="7" t="s">
        <v>68</v>
      </c>
      <c r="D44" s="24"/>
      <c r="E44" s="19"/>
      <c r="F44" s="19"/>
      <c r="G44" s="19" t="s">
        <v>69</v>
      </c>
      <c r="H44" s="19"/>
      <c r="I44" s="19"/>
      <c r="J44" s="19"/>
      <c r="K44" s="18"/>
      <c r="L44" s="18"/>
      <c r="M44" s="18"/>
      <c r="N44" s="18"/>
      <c r="O44" s="18"/>
      <c r="P44" s="25">
        <v>535909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535909184</v>
      </c>
      <c r="AJ44" s="158"/>
      <c r="AK44" s="158"/>
    </row>
    <row r="45" spans="1:37" ht="14.65" customHeight="1" x14ac:dyDescent="0.15">
      <c r="A45" s="7" t="s">
        <v>70</v>
      </c>
      <c r="D45" s="24"/>
      <c r="E45" s="19"/>
      <c r="F45" s="19"/>
      <c r="G45" s="19" t="s">
        <v>71</v>
      </c>
      <c r="H45" s="19"/>
      <c r="I45" s="19"/>
      <c r="J45" s="19"/>
      <c r="K45" s="18"/>
      <c r="L45" s="18"/>
      <c r="M45" s="18"/>
      <c r="N45" s="18"/>
      <c r="O45" s="18"/>
      <c r="P45" s="25">
        <v>175466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175465641</v>
      </c>
      <c r="AJ45" s="158"/>
      <c r="AK45" s="158"/>
    </row>
    <row r="46" spans="1:37" ht="14.65" customHeight="1" x14ac:dyDescent="0.15">
      <c r="A46" s="7" t="s">
        <v>72</v>
      </c>
      <c r="D46" s="24"/>
      <c r="E46" s="19"/>
      <c r="F46" s="19"/>
      <c r="G46" s="19" t="s">
        <v>73</v>
      </c>
      <c r="H46" s="19"/>
      <c r="I46" s="19"/>
      <c r="J46" s="19"/>
      <c r="K46" s="18"/>
      <c r="L46" s="18"/>
      <c r="M46" s="18"/>
      <c r="N46" s="18"/>
      <c r="O46" s="18"/>
      <c r="P46" s="25">
        <v>4816286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IF(COUNTIF(AD47:AD48,"-")=COUNTA(AD47:AD48),"-",SUM(AD47:AD48))</f>
        <v>4816286000</v>
      </c>
      <c r="AJ46" s="158"/>
      <c r="AK46" s="158"/>
    </row>
    <row r="47" spans="1:37" ht="14.65" customHeight="1" x14ac:dyDescent="0.15">
      <c r="A47" s="7" t="s">
        <v>74</v>
      </c>
      <c r="D47" s="24"/>
      <c r="E47" s="19"/>
      <c r="F47" s="19"/>
      <c r="G47" s="19"/>
      <c r="H47" s="19" t="s">
        <v>75</v>
      </c>
      <c r="I47" s="19"/>
      <c r="J47" s="19"/>
      <c r="K47" s="18"/>
      <c r="L47" s="18"/>
      <c r="M47" s="18"/>
      <c r="N47" s="18"/>
      <c r="O47" s="18"/>
      <c r="P47" s="25">
        <v>0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0</v>
      </c>
      <c r="AJ47" s="158"/>
      <c r="AK47" s="158"/>
    </row>
    <row r="48" spans="1:37" ht="14.65" customHeight="1" x14ac:dyDescent="0.15">
      <c r="A48" s="7" t="s">
        <v>76</v>
      </c>
      <c r="D48" s="24"/>
      <c r="E48" s="18"/>
      <c r="F48" s="19"/>
      <c r="G48" s="19"/>
      <c r="H48" s="19" t="s">
        <v>35</v>
      </c>
      <c r="I48" s="19"/>
      <c r="J48" s="19"/>
      <c r="K48" s="18"/>
      <c r="L48" s="18"/>
      <c r="M48" s="18"/>
      <c r="N48" s="18"/>
      <c r="O48" s="18"/>
      <c r="P48" s="25">
        <v>4816286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4816286000</v>
      </c>
      <c r="AJ48" s="158"/>
      <c r="AK48" s="158"/>
    </row>
    <row r="49" spans="1:37" ht="14.65" customHeight="1" x14ac:dyDescent="0.15">
      <c r="A49" s="7" t="s">
        <v>77</v>
      </c>
      <c r="D49" s="24"/>
      <c r="E49" s="18"/>
      <c r="F49" s="19"/>
      <c r="G49" s="19" t="s">
        <v>35</v>
      </c>
      <c r="H49" s="19"/>
      <c r="I49" s="19"/>
      <c r="J49" s="19"/>
      <c r="K49" s="18"/>
      <c r="L49" s="18"/>
      <c r="M49" s="18"/>
      <c r="N49" s="18"/>
      <c r="O49" s="18"/>
      <c r="P49" s="25">
        <v>0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0</v>
      </c>
      <c r="AJ49" s="158"/>
      <c r="AK49" s="158"/>
    </row>
    <row r="50" spans="1:37" ht="14.65" customHeight="1" x14ac:dyDescent="0.15">
      <c r="A50" s="7" t="s">
        <v>78</v>
      </c>
      <c r="D50" s="24"/>
      <c r="E50" s="18"/>
      <c r="F50" s="19"/>
      <c r="G50" s="19" t="s">
        <v>79</v>
      </c>
      <c r="H50" s="19"/>
      <c r="I50" s="19"/>
      <c r="J50" s="19"/>
      <c r="K50" s="18"/>
      <c r="L50" s="18"/>
      <c r="M50" s="18"/>
      <c r="N50" s="18"/>
      <c r="O50" s="18"/>
      <c r="P50" s="25">
        <v>-209533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-209532680</v>
      </c>
      <c r="AJ50" s="158"/>
      <c r="AK50" s="158"/>
    </row>
    <row r="51" spans="1:37" ht="14.65" customHeight="1" x14ac:dyDescent="0.15">
      <c r="A51" s="7" t="s">
        <v>80</v>
      </c>
      <c r="D51" s="24"/>
      <c r="E51" s="18" t="s">
        <v>81</v>
      </c>
      <c r="F51" s="19"/>
      <c r="G51" s="20"/>
      <c r="H51" s="20"/>
      <c r="I51" s="20"/>
      <c r="J51" s="18"/>
      <c r="K51" s="18"/>
      <c r="L51" s="18"/>
      <c r="M51" s="18"/>
      <c r="N51" s="18"/>
      <c r="O51" s="18"/>
      <c r="P51" s="25">
        <v>12267909</v>
      </c>
      <c r="Q51" s="26" t="s">
        <v>244</v>
      </c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f>IF(COUNTIF(AD52:AD60,"-")=COUNTA(AD52:AD60),"-",SUM(AD52:AD55,AD58:AD60))</f>
        <v>12267909436</v>
      </c>
      <c r="AJ51" s="158"/>
      <c r="AK51" s="158"/>
    </row>
    <row r="52" spans="1:37" ht="14.65" customHeight="1" x14ac:dyDescent="0.15">
      <c r="A52" s="7" t="s">
        <v>82</v>
      </c>
      <c r="D52" s="24"/>
      <c r="E52" s="18"/>
      <c r="F52" s="19" t="s">
        <v>83</v>
      </c>
      <c r="G52" s="20"/>
      <c r="H52" s="20"/>
      <c r="I52" s="20"/>
      <c r="J52" s="18"/>
      <c r="K52" s="18"/>
      <c r="L52" s="18"/>
      <c r="M52" s="18"/>
      <c r="N52" s="18"/>
      <c r="O52" s="18"/>
      <c r="P52" s="25">
        <v>8939025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8939024812</v>
      </c>
      <c r="AJ52" s="158"/>
      <c r="AK52" s="158"/>
    </row>
    <row r="53" spans="1:37" ht="14.65" customHeight="1" x14ac:dyDescent="0.15">
      <c r="A53" s="7" t="s">
        <v>84</v>
      </c>
      <c r="D53" s="24"/>
      <c r="E53" s="18"/>
      <c r="F53" s="19" t="s">
        <v>85</v>
      </c>
      <c r="G53" s="19"/>
      <c r="H53" s="28"/>
      <c r="I53" s="19"/>
      <c r="J53" s="19"/>
      <c r="K53" s="18"/>
      <c r="L53" s="18"/>
      <c r="M53" s="18"/>
      <c r="N53" s="18"/>
      <c r="O53" s="18"/>
      <c r="P53" s="25">
        <v>1411355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1411354786</v>
      </c>
      <c r="AJ53" s="158"/>
      <c r="AK53" s="158"/>
    </row>
    <row r="54" spans="1:37" ht="14.65" customHeight="1" x14ac:dyDescent="0.15">
      <c r="A54" s="7">
        <v>1500000</v>
      </c>
      <c r="D54" s="24"/>
      <c r="E54" s="18"/>
      <c r="F54" s="19" t="s">
        <v>86</v>
      </c>
      <c r="G54" s="19"/>
      <c r="H54" s="19"/>
      <c r="I54" s="19"/>
      <c r="J54" s="19"/>
      <c r="K54" s="18"/>
      <c r="L54" s="18"/>
      <c r="M54" s="18"/>
      <c r="N54" s="18"/>
      <c r="O54" s="18"/>
      <c r="P54" s="25">
        <v>16901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16900631</v>
      </c>
      <c r="AJ54" s="158"/>
      <c r="AK54" s="158"/>
    </row>
    <row r="55" spans="1:37" ht="14.65" customHeight="1" x14ac:dyDescent="0.15">
      <c r="A55" s="7" t="s">
        <v>87</v>
      </c>
      <c r="D55" s="24"/>
      <c r="E55" s="19"/>
      <c r="F55" s="19" t="s">
        <v>73</v>
      </c>
      <c r="G55" s="19"/>
      <c r="H55" s="28"/>
      <c r="I55" s="19"/>
      <c r="J55" s="19"/>
      <c r="K55" s="18"/>
      <c r="L55" s="18"/>
      <c r="M55" s="18"/>
      <c r="N55" s="18"/>
      <c r="O55" s="18"/>
      <c r="P55" s="25">
        <v>1824667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f>IF(COUNTIF(AD56:AD57,"-")=COUNTA(AD56:AD57),"-",SUM(AD56:AD57))</f>
        <v>1824666792</v>
      </c>
      <c r="AJ55" s="158"/>
      <c r="AK55" s="158"/>
    </row>
    <row r="56" spans="1:37" ht="14.65" customHeight="1" x14ac:dyDescent="0.15">
      <c r="A56" s="7" t="s">
        <v>88</v>
      </c>
      <c r="D56" s="24"/>
      <c r="E56" s="19"/>
      <c r="F56" s="19"/>
      <c r="G56" s="19" t="s">
        <v>89</v>
      </c>
      <c r="H56" s="19"/>
      <c r="I56" s="19"/>
      <c r="J56" s="19"/>
      <c r="K56" s="18"/>
      <c r="L56" s="18"/>
      <c r="M56" s="18"/>
      <c r="N56" s="18"/>
      <c r="O56" s="18"/>
      <c r="P56" s="25">
        <v>1359346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1359345792</v>
      </c>
      <c r="AJ56" s="158"/>
      <c r="AK56" s="158"/>
    </row>
    <row r="57" spans="1:37" ht="14.65" customHeight="1" x14ac:dyDescent="0.15">
      <c r="A57" s="7" t="s">
        <v>90</v>
      </c>
      <c r="D57" s="24"/>
      <c r="E57" s="19"/>
      <c r="F57" s="19"/>
      <c r="G57" s="19" t="s">
        <v>75</v>
      </c>
      <c r="H57" s="19"/>
      <c r="I57" s="19"/>
      <c r="J57" s="19"/>
      <c r="K57" s="18"/>
      <c r="L57" s="18"/>
      <c r="M57" s="18"/>
      <c r="N57" s="18"/>
      <c r="O57" s="18"/>
      <c r="P57" s="25">
        <v>465321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465321000</v>
      </c>
      <c r="AJ57" s="158"/>
      <c r="AK57" s="158"/>
    </row>
    <row r="58" spans="1:37" ht="14.65" customHeight="1" x14ac:dyDescent="0.15">
      <c r="A58" s="7" t="s">
        <v>91</v>
      </c>
      <c r="D58" s="24"/>
      <c r="E58" s="19"/>
      <c r="F58" s="19" t="s">
        <v>92</v>
      </c>
      <c r="G58" s="19"/>
      <c r="H58" s="19"/>
      <c r="I58" s="19"/>
      <c r="J58" s="19"/>
      <c r="K58" s="18"/>
      <c r="L58" s="18"/>
      <c r="M58" s="18"/>
      <c r="N58" s="18"/>
      <c r="O58" s="18"/>
      <c r="P58" s="25">
        <v>41370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41370000</v>
      </c>
      <c r="AJ58" s="158"/>
      <c r="AK58" s="158"/>
    </row>
    <row r="59" spans="1:37" ht="14.65" customHeight="1" x14ac:dyDescent="0.15">
      <c r="A59" s="7" t="s">
        <v>93</v>
      </c>
      <c r="D59" s="24"/>
      <c r="E59" s="19"/>
      <c r="F59" s="19" t="s">
        <v>35</v>
      </c>
      <c r="G59" s="19"/>
      <c r="H59" s="28"/>
      <c r="I59" s="19"/>
      <c r="J59" s="19"/>
      <c r="K59" s="18"/>
      <c r="L59" s="18"/>
      <c r="M59" s="18"/>
      <c r="N59" s="18"/>
      <c r="O59" s="18"/>
      <c r="P59" s="25">
        <v>131594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131594000</v>
      </c>
      <c r="AJ59" s="158"/>
      <c r="AK59" s="158"/>
    </row>
    <row r="60" spans="1:37" ht="14.65" customHeight="1" x14ac:dyDescent="0.15">
      <c r="A60" s="7" t="s">
        <v>94</v>
      </c>
      <c r="D60" s="24"/>
      <c r="E60" s="19"/>
      <c r="F60" s="38" t="s">
        <v>79</v>
      </c>
      <c r="G60" s="19"/>
      <c r="H60" s="19"/>
      <c r="I60" s="19"/>
      <c r="J60" s="19"/>
      <c r="K60" s="18"/>
      <c r="L60" s="18"/>
      <c r="M60" s="18"/>
      <c r="N60" s="18"/>
      <c r="O60" s="18"/>
      <c r="P60" s="25">
        <v>-97002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-97001585</v>
      </c>
      <c r="AJ60" s="158"/>
      <c r="AK60" s="158"/>
    </row>
    <row r="61" spans="1:37" ht="14.65" customHeight="1" thickBot="1" x14ac:dyDescent="0.2">
      <c r="A61" s="7">
        <v>1565000</v>
      </c>
      <c r="B61" s="7" t="s">
        <v>125</v>
      </c>
      <c r="D61" s="24"/>
      <c r="E61" s="19" t="s">
        <v>95</v>
      </c>
      <c r="F61" s="19"/>
      <c r="G61" s="19"/>
      <c r="H61" s="19"/>
      <c r="I61" s="19"/>
      <c r="J61" s="19"/>
      <c r="K61" s="18"/>
      <c r="L61" s="18"/>
      <c r="M61" s="18"/>
      <c r="N61" s="18"/>
      <c r="O61" s="18"/>
      <c r="P61" s="25">
        <v>0</v>
      </c>
      <c r="Q61" s="26"/>
      <c r="R61" s="174" t="s">
        <v>126</v>
      </c>
      <c r="S61" s="175"/>
      <c r="T61" s="175"/>
      <c r="U61" s="175"/>
      <c r="V61" s="175"/>
      <c r="W61" s="175"/>
      <c r="X61" s="175"/>
      <c r="Y61" s="176"/>
      <c r="Z61" s="40">
        <v>116469855</v>
      </c>
      <c r="AA61" s="41"/>
      <c r="AD61" s="9">
        <v>0</v>
      </c>
      <c r="AE61" s="9">
        <f>IF(AND(AD62="-",AE22="-"),"-",SUM(AD62)-SUM(AE22))</f>
        <v>116469855052</v>
      </c>
      <c r="AJ61" s="158"/>
      <c r="AK61" s="158"/>
    </row>
    <row r="62" spans="1:37" ht="14.65" customHeight="1" thickBot="1" x14ac:dyDescent="0.2">
      <c r="A62" s="7" t="s">
        <v>1</v>
      </c>
      <c r="B62" s="7" t="s">
        <v>96</v>
      </c>
      <c r="D62" s="177" t="s">
        <v>2</v>
      </c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9"/>
      <c r="P62" s="42">
        <v>155701365</v>
      </c>
      <c r="Q62" s="43"/>
      <c r="R62" s="165" t="s">
        <v>232</v>
      </c>
      <c r="S62" s="166"/>
      <c r="T62" s="166"/>
      <c r="U62" s="166"/>
      <c r="V62" s="166"/>
      <c r="W62" s="166"/>
      <c r="X62" s="166"/>
      <c r="Y62" s="180"/>
      <c r="Z62" s="42">
        <v>155701365</v>
      </c>
      <c r="AA62" s="44"/>
      <c r="AD62" s="9">
        <f>IF(AND(AD7="-",AD51="-",AD61="-"),"-",SUM(AD7,AD51,AD61))</f>
        <v>155701365360</v>
      </c>
      <c r="AE62" s="9">
        <f>IF(AND(AE22="-",AE61="-"),"-",SUM(AE22,AE61))</f>
        <v>155701365360</v>
      </c>
      <c r="AJ62" s="158"/>
      <c r="AK62" s="158"/>
    </row>
    <row r="63" spans="1:37" ht="14.65" customHeight="1" x14ac:dyDescent="0.15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  <c r="AJ63" s="158"/>
      <c r="AK63" s="158"/>
    </row>
    <row r="64" spans="1:37" ht="14.65" customHeight="1" x14ac:dyDescent="0.15">
      <c r="D64" s="46"/>
      <c r="E64" s="47" t="s">
        <v>233</v>
      </c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  <c r="AJ64" s="158"/>
      <c r="AK64" s="158"/>
    </row>
    <row r="65" spans="36:37" ht="14.65" customHeight="1" x14ac:dyDescent="0.15">
      <c r="AJ65" s="158"/>
      <c r="AK65" s="158"/>
    </row>
    <row r="66" spans="36:37" ht="14.65" customHeight="1" x14ac:dyDescent="0.15">
      <c r="AJ66" s="158"/>
      <c r="AK66" s="158"/>
    </row>
    <row r="67" spans="36:37" ht="14.65" customHeight="1" x14ac:dyDescent="0.15">
      <c r="AJ67" s="158"/>
      <c r="AK67" s="158"/>
    </row>
    <row r="68" spans="36:37" ht="14.65" customHeight="1" x14ac:dyDescent="0.15">
      <c r="AJ68" s="158"/>
      <c r="AK68" s="158"/>
    </row>
    <row r="69" spans="36:37" ht="16.5" customHeight="1" x14ac:dyDescent="0.15">
      <c r="AJ69" s="158"/>
      <c r="AK69" s="158"/>
    </row>
    <row r="70" spans="36:37" ht="14.65" customHeight="1" x14ac:dyDescent="0.15">
      <c r="AJ70" s="158"/>
      <c r="AK70" s="158"/>
    </row>
    <row r="71" spans="36:37" ht="9.75" customHeight="1" x14ac:dyDescent="0.15"/>
    <row r="72" spans="36:37" ht="14.65" customHeight="1" x14ac:dyDescent="0.15"/>
  </sheetData>
  <mergeCells count="11">
    <mergeCell ref="R22:Y22"/>
    <mergeCell ref="R28:Y28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J42"/>
  <sheetViews>
    <sheetView topLeftCell="B1" zoomScale="85" zoomScaleNormal="85" zoomScaleSheetLayoutView="100" workbookViewId="0">
      <selection activeCell="U18" sqref="U18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36" x14ac:dyDescent="0.15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36" ht="24" x14ac:dyDescent="0.2">
      <c r="C2" s="181" t="s">
        <v>241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51"/>
    </row>
    <row r="3" spans="1:36" ht="17.25" x14ac:dyDescent="0.2">
      <c r="C3" s="182" t="s">
        <v>242</v>
      </c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51"/>
    </row>
    <row r="4" spans="1:36" ht="17.25" x14ac:dyDescent="0.2">
      <c r="C4" s="182" t="s">
        <v>243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51"/>
    </row>
    <row r="5" spans="1:36" ht="18" thickBot="1" x14ac:dyDescent="0.25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240</v>
      </c>
      <c r="P5" s="51"/>
    </row>
    <row r="6" spans="1:36" ht="18" thickBot="1" x14ac:dyDescent="0.25">
      <c r="A6" s="50" t="s">
        <v>226</v>
      </c>
      <c r="C6" s="183" t="s">
        <v>0</v>
      </c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5" t="s">
        <v>228</v>
      </c>
      <c r="O6" s="186"/>
      <c r="P6" s="51"/>
    </row>
    <row r="7" spans="1:36" x14ac:dyDescent="0.15">
      <c r="A7" s="50" t="s">
        <v>135</v>
      </c>
      <c r="C7" s="54"/>
      <c r="D7" s="55" t="s">
        <v>136</v>
      </c>
      <c r="E7" s="55"/>
      <c r="F7" s="56"/>
      <c r="G7" s="55"/>
      <c r="H7" s="55"/>
      <c r="I7" s="55"/>
      <c r="J7" s="55"/>
      <c r="K7" s="56"/>
      <c r="L7" s="56"/>
      <c r="M7" s="56"/>
      <c r="N7" s="57">
        <v>98447928</v>
      </c>
      <c r="O7" s="58" t="s">
        <v>244</v>
      </c>
      <c r="P7" s="59"/>
      <c r="R7" s="6">
        <f>IF(AND(R8="-",R23="-"),"-",SUM(R8,R23))</f>
        <v>98447928408</v>
      </c>
      <c r="AJ7" s="156"/>
    </row>
    <row r="8" spans="1:36" x14ac:dyDescent="0.15">
      <c r="A8" s="50" t="s">
        <v>137</v>
      </c>
      <c r="C8" s="54"/>
      <c r="D8" s="55"/>
      <c r="E8" s="55" t="s">
        <v>138</v>
      </c>
      <c r="F8" s="55"/>
      <c r="G8" s="55"/>
      <c r="H8" s="55"/>
      <c r="I8" s="55"/>
      <c r="J8" s="55"/>
      <c r="K8" s="56"/>
      <c r="L8" s="56"/>
      <c r="M8" s="56"/>
      <c r="N8" s="57">
        <v>67654349</v>
      </c>
      <c r="O8" s="60" t="s">
        <v>244</v>
      </c>
      <c r="P8" s="59"/>
      <c r="R8" s="6">
        <f>IF(COUNTIF(R9:R22,"-")=COUNTA(R9:R22),"-",SUM(R9,R14,R19))</f>
        <v>67654349416</v>
      </c>
      <c r="AJ8" s="156"/>
    </row>
    <row r="9" spans="1:36" x14ac:dyDescent="0.15">
      <c r="A9" s="50" t="s">
        <v>139</v>
      </c>
      <c r="C9" s="54"/>
      <c r="D9" s="55"/>
      <c r="E9" s="55"/>
      <c r="F9" s="55" t="s">
        <v>140</v>
      </c>
      <c r="G9" s="55"/>
      <c r="H9" s="55"/>
      <c r="I9" s="55"/>
      <c r="J9" s="55"/>
      <c r="K9" s="56"/>
      <c r="L9" s="56"/>
      <c r="M9" s="56"/>
      <c r="N9" s="57">
        <v>5630536</v>
      </c>
      <c r="O9" s="60"/>
      <c r="P9" s="59"/>
      <c r="R9" s="6">
        <f>IF(COUNTIF(R10:R13,"-")=COUNTA(R10:R13),"-",SUM(R10:R13))</f>
        <v>5630535676</v>
      </c>
      <c r="AJ9" s="156"/>
    </row>
    <row r="10" spans="1:36" x14ac:dyDescent="0.15">
      <c r="A10" s="50" t="s">
        <v>141</v>
      </c>
      <c r="C10" s="54"/>
      <c r="D10" s="55"/>
      <c r="E10" s="55"/>
      <c r="F10" s="55"/>
      <c r="G10" s="55" t="s">
        <v>142</v>
      </c>
      <c r="H10" s="55"/>
      <c r="I10" s="55"/>
      <c r="J10" s="55"/>
      <c r="K10" s="56"/>
      <c r="L10" s="56"/>
      <c r="M10" s="56"/>
      <c r="N10" s="57">
        <v>4615631</v>
      </c>
      <c r="O10" s="60"/>
      <c r="P10" s="59"/>
      <c r="R10" s="6">
        <v>4615630839</v>
      </c>
      <c r="AJ10" s="156"/>
    </row>
    <row r="11" spans="1:36" x14ac:dyDescent="0.15">
      <c r="A11" s="50" t="s">
        <v>143</v>
      </c>
      <c r="C11" s="54"/>
      <c r="D11" s="55"/>
      <c r="E11" s="55"/>
      <c r="F11" s="55"/>
      <c r="G11" s="55" t="s">
        <v>144</v>
      </c>
      <c r="H11" s="55"/>
      <c r="I11" s="55"/>
      <c r="J11" s="55"/>
      <c r="K11" s="56"/>
      <c r="L11" s="56"/>
      <c r="M11" s="56"/>
      <c r="N11" s="57">
        <v>262670</v>
      </c>
      <c r="O11" s="60"/>
      <c r="P11" s="59"/>
      <c r="R11" s="6">
        <v>262669794</v>
      </c>
      <c r="AJ11" s="156"/>
    </row>
    <row r="12" spans="1:36" x14ac:dyDescent="0.15">
      <c r="A12" s="50" t="s">
        <v>145</v>
      </c>
      <c r="C12" s="54"/>
      <c r="D12" s="55"/>
      <c r="E12" s="55"/>
      <c r="F12" s="55"/>
      <c r="G12" s="55" t="s">
        <v>146</v>
      </c>
      <c r="H12" s="55"/>
      <c r="I12" s="55"/>
      <c r="J12" s="55"/>
      <c r="K12" s="56"/>
      <c r="L12" s="56"/>
      <c r="M12" s="56"/>
      <c r="N12" s="57">
        <v>397910</v>
      </c>
      <c r="O12" s="60"/>
      <c r="P12" s="59"/>
      <c r="R12" s="6">
        <v>397910000</v>
      </c>
      <c r="AJ12" s="156"/>
    </row>
    <row r="13" spans="1:36" x14ac:dyDescent="0.15">
      <c r="A13" s="50" t="s">
        <v>147</v>
      </c>
      <c r="C13" s="54"/>
      <c r="D13" s="55"/>
      <c r="E13" s="55"/>
      <c r="F13" s="55"/>
      <c r="G13" s="55" t="s">
        <v>35</v>
      </c>
      <c r="H13" s="55"/>
      <c r="I13" s="55"/>
      <c r="J13" s="55"/>
      <c r="K13" s="56"/>
      <c r="L13" s="56"/>
      <c r="M13" s="56"/>
      <c r="N13" s="57">
        <v>354325</v>
      </c>
      <c r="O13" s="60"/>
      <c r="P13" s="59"/>
      <c r="R13" s="6">
        <v>354325043</v>
      </c>
      <c r="AJ13" s="156"/>
    </row>
    <row r="14" spans="1:36" x14ac:dyDescent="0.15">
      <c r="A14" s="50" t="s">
        <v>148</v>
      </c>
      <c r="C14" s="54"/>
      <c r="D14" s="55"/>
      <c r="E14" s="55"/>
      <c r="F14" s="55" t="s">
        <v>149</v>
      </c>
      <c r="G14" s="55"/>
      <c r="H14" s="55"/>
      <c r="I14" s="55"/>
      <c r="J14" s="55"/>
      <c r="K14" s="56"/>
      <c r="L14" s="56"/>
      <c r="M14" s="56"/>
      <c r="N14" s="57">
        <v>10791480</v>
      </c>
      <c r="O14" s="60"/>
      <c r="P14" s="59"/>
      <c r="R14" s="6">
        <f>IF(COUNTIF(R15:R18,"-")=COUNTA(R15:R18),"-",SUM(R15:R18))</f>
        <v>10791480383</v>
      </c>
      <c r="AJ14" s="156"/>
    </row>
    <row r="15" spans="1:36" x14ac:dyDescent="0.15">
      <c r="A15" s="50" t="s">
        <v>150</v>
      </c>
      <c r="C15" s="54"/>
      <c r="D15" s="55"/>
      <c r="E15" s="55"/>
      <c r="F15" s="55"/>
      <c r="G15" s="55" t="s">
        <v>151</v>
      </c>
      <c r="H15" s="55"/>
      <c r="I15" s="55"/>
      <c r="J15" s="55"/>
      <c r="K15" s="56"/>
      <c r="L15" s="56"/>
      <c r="M15" s="56"/>
      <c r="N15" s="57">
        <v>7708037</v>
      </c>
      <c r="O15" s="60"/>
      <c r="P15" s="59"/>
      <c r="R15" s="6">
        <v>7708036810</v>
      </c>
      <c r="AJ15" s="156"/>
    </row>
    <row r="16" spans="1:36" x14ac:dyDescent="0.15">
      <c r="A16" s="50" t="s">
        <v>152</v>
      </c>
      <c r="C16" s="54"/>
      <c r="D16" s="55"/>
      <c r="E16" s="55"/>
      <c r="F16" s="55"/>
      <c r="G16" s="55" t="s">
        <v>153</v>
      </c>
      <c r="H16" s="55"/>
      <c r="I16" s="55"/>
      <c r="J16" s="55"/>
      <c r="K16" s="56"/>
      <c r="L16" s="56"/>
      <c r="M16" s="56"/>
      <c r="N16" s="57">
        <v>378051</v>
      </c>
      <c r="O16" s="60"/>
      <c r="P16" s="59"/>
      <c r="R16" s="6">
        <v>378051063</v>
      </c>
      <c r="AJ16" s="156"/>
    </row>
    <row r="17" spans="1:36" x14ac:dyDescent="0.15">
      <c r="A17" s="50" t="s">
        <v>154</v>
      </c>
      <c r="C17" s="54"/>
      <c r="D17" s="55"/>
      <c r="E17" s="55"/>
      <c r="F17" s="55"/>
      <c r="G17" s="55" t="s">
        <v>155</v>
      </c>
      <c r="H17" s="55"/>
      <c r="I17" s="55"/>
      <c r="J17" s="55"/>
      <c r="K17" s="56"/>
      <c r="L17" s="56"/>
      <c r="M17" s="56"/>
      <c r="N17" s="57">
        <v>2603285</v>
      </c>
      <c r="O17" s="60"/>
      <c r="P17" s="59"/>
      <c r="R17" s="6">
        <v>2603285114</v>
      </c>
      <c r="AJ17" s="156"/>
    </row>
    <row r="18" spans="1:36" x14ac:dyDescent="0.15">
      <c r="A18" s="50" t="s">
        <v>156</v>
      </c>
      <c r="C18" s="54"/>
      <c r="D18" s="55"/>
      <c r="E18" s="55"/>
      <c r="F18" s="55"/>
      <c r="G18" s="55" t="s">
        <v>35</v>
      </c>
      <c r="H18" s="55"/>
      <c r="I18" s="55"/>
      <c r="J18" s="55"/>
      <c r="K18" s="56"/>
      <c r="L18" s="56"/>
      <c r="M18" s="56"/>
      <c r="N18" s="57">
        <v>102107</v>
      </c>
      <c r="O18" s="60"/>
      <c r="P18" s="59"/>
      <c r="R18" s="6">
        <v>102107396</v>
      </c>
      <c r="AJ18" s="156"/>
    </row>
    <row r="19" spans="1:36" x14ac:dyDescent="0.15">
      <c r="A19" s="50" t="s">
        <v>157</v>
      </c>
      <c r="C19" s="54"/>
      <c r="D19" s="55"/>
      <c r="E19" s="55"/>
      <c r="F19" s="55" t="s">
        <v>158</v>
      </c>
      <c r="G19" s="55"/>
      <c r="H19" s="55"/>
      <c r="I19" s="55"/>
      <c r="J19" s="55"/>
      <c r="K19" s="56"/>
      <c r="L19" s="56"/>
      <c r="M19" s="56"/>
      <c r="N19" s="57">
        <v>51232333</v>
      </c>
      <c r="O19" s="60" t="s">
        <v>244</v>
      </c>
      <c r="P19" s="59"/>
      <c r="R19" s="6">
        <f>IF(COUNTIF(R20:R22,"-")=COUNTA(R20:R22),"-",SUM(R20:R22))</f>
        <v>51232333357</v>
      </c>
      <c r="AJ19" s="156"/>
    </row>
    <row r="20" spans="1:36" x14ac:dyDescent="0.15">
      <c r="A20" s="50" t="s">
        <v>159</v>
      </c>
      <c r="C20" s="54"/>
      <c r="D20" s="55"/>
      <c r="E20" s="55"/>
      <c r="F20" s="56"/>
      <c r="G20" s="56" t="s">
        <v>160</v>
      </c>
      <c r="H20" s="56"/>
      <c r="I20" s="55"/>
      <c r="J20" s="55"/>
      <c r="K20" s="56"/>
      <c r="L20" s="56"/>
      <c r="M20" s="56"/>
      <c r="N20" s="57">
        <v>300188</v>
      </c>
      <c r="O20" s="60"/>
      <c r="P20" s="59"/>
      <c r="R20" s="6">
        <v>300187641</v>
      </c>
      <c r="AJ20" s="156"/>
    </row>
    <row r="21" spans="1:36" x14ac:dyDescent="0.15">
      <c r="A21" s="50" t="s">
        <v>161</v>
      </c>
      <c r="C21" s="54"/>
      <c r="D21" s="55"/>
      <c r="E21" s="55"/>
      <c r="F21" s="56"/>
      <c r="G21" s="55" t="s">
        <v>162</v>
      </c>
      <c r="H21" s="55"/>
      <c r="I21" s="55"/>
      <c r="J21" s="55"/>
      <c r="K21" s="56"/>
      <c r="L21" s="56"/>
      <c r="M21" s="56"/>
      <c r="N21" s="57">
        <v>53171</v>
      </c>
      <c r="O21" s="60"/>
      <c r="P21" s="59"/>
      <c r="R21" s="6">
        <v>53171000</v>
      </c>
      <c r="AJ21" s="156"/>
    </row>
    <row r="22" spans="1:36" x14ac:dyDescent="0.15">
      <c r="A22" s="50" t="s">
        <v>163</v>
      </c>
      <c r="C22" s="54"/>
      <c r="D22" s="55"/>
      <c r="E22" s="55"/>
      <c r="F22" s="56"/>
      <c r="G22" s="55" t="s">
        <v>35</v>
      </c>
      <c r="H22" s="55"/>
      <c r="I22" s="55"/>
      <c r="J22" s="55"/>
      <c r="K22" s="56"/>
      <c r="L22" s="56"/>
      <c r="M22" s="56"/>
      <c r="N22" s="57">
        <v>50878975</v>
      </c>
      <c r="O22" s="60"/>
      <c r="P22" s="59"/>
      <c r="R22" s="6">
        <v>50878974716</v>
      </c>
      <c r="AJ22" s="156"/>
    </row>
    <row r="23" spans="1:36" x14ac:dyDescent="0.15">
      <c r="A23" s="50" t="s">
        <v>164</v>
      </c>
      <c r="C23" s="54"/>
      <c r="D23" s="55"/>
      <c r="E23" s="56" t="s">
        <v>165</v>
      </c>
      <c r="F23" s="56"/>
      <c r="G23" s="55"/>
      <c r="H23" s="55"/>
      <c r="I23" s="55"/>
      <c r="J23" s="55"/>
      <c r="K23" s="56"/>
      <c r="L23" s="56"/>
      <c r="M23" s="56"/>
      <c r="N23" s="57">
        <v>30793579</v>
      </c>
      <c r="O23" s="60"/>
      <c r="P23" s="59"/>
      <c r="R23" s="6">
        <f>IF(COUNTIF(R24:R27,"-")=COUNTA(R24:R27),"-",SUM(R24:R27))</f>
        <v>30793578992</v>
      </c>
      <c r="AJ23" s="156"/>
    </row>
    <row r="24" spans="1:36" x14ac:dyDescent="0.15">
      <c r="A24" s="50" t="s">
        <v>166</v>
      </c>
      <c r="C24" s="54"/>
      <c r="D24" s="55"/>
      <c r="E24" s="55"/>
      <c r="F24" s="55" t="s">
        <v>167</v>
      </c>
      <c r="G24" s="55"/>
      <c r="H24" s="55"/>
      <c r="I24" s="55"/>
      <c r="J24" s="55"/>
      <c r="K24" s="56"/>
      <c r="L24" s="56"/>
      <c r="M24" s="56"/>
      <c r="N24" s="57">
        <v>26215501</v>
      </c>
      <c r="O24" s="60"/>
      <c r="P24" s="59"/>
      <c r="R24" s="6">
        <v>26215500697</v>
      </c>
      <c r="AJ24" s="156"/>
    </row>
    <row r="25" spans="1:36" x14ac:dyDescent="0.15">
      <c r="A25" s="50" t="s">
        <v>168</v>
      </c>
      <c r="C25" s="54"/>
      <c r="D25" s="55"/>
      <c r="E25" s="55"/>
      <c r="F25" s="55" t="s">
        <v>169</v>
      </c>
      <c r="G25" s="55"/>
      <c r="H25" s="55"/>
      <c r="I25" s="55"/>
      <c r="J25" s="55"/>
      <c r="K25" s="56"/>
      <c r="L25" s="56"/>
      <c r="M25" s="56"/>
      <c r="N25" s="57">
        <v>4174092</v>
      </c>
      <c r="O25" s="60"/>
      <c r="P25" s="59"/>
      <c r="R25" s="6">
        <v>4174091962</v>
      </c>
      <c r="AJ25" s="156"/>
    </row>
    <row r="26" spans="1:36" x14ac:dyDescent="0.15">
      <c r="A26" s="50" t="s">
        <v>170</v>
      </c>
      <c r="C26" s="54"/>
      <c r="D26" s="55"/>
      <c r="E26" s="55"/>
      <c r="F26" s="55" t="s">
        <v>171</v>
      </c>
      <c r="G26" s="55"/>
      <c r="H26" s="55"/>
      <c r="I26" s="55"/>
      <c r="J26" s="55"/>
      <c r="K26" s="56"/>
      <c r="L26" s="56"/>
      <c r="M26" s="56"/>
      <c r="N26" s="57">
        <v>382718</v>
      </c>
      <c r="O26" s="60"/>
      <c r="P26" s="59"/>
      <c r="R26" s="6">
        <v>382718000</v>
      </c>
      <c r="AJ26" s="156"/>
    </row>
    <row r="27" spans="1:36" x14ac:dyDescent="0.15">
      <c r="A27" s="50" t="s">
        <v>172</v>
      </c>
      <c r="C27" s="54"/>
      <c r="D27" s="55"/>
      <c r="E27" s="55"/>
      <c r="F27" s="55" t="s">
        <v>35</v>
      </c>
      <c r="G27" s="55"/>
      <c r="H27" s="55"/>
      <c r="I27" s="55"/>
      <c r="J27" s="55"/>
      <c r="K27" s="56"/>
      <c r="L27" s="56"/>
      <c r="M27" s="56"/>
      <c r="N27" s="57">
        <v>21268</v>
      </c>
      <c r="O27" s="60"/>
      <c r="P27" s="59"/>
      <c r="R27" s="6">
        <v>21268333</v>
      </c>
      <c r="AJ27" s="156"/>
    </row>
    <row r="28" spans="1:36" x14ac:dyDescent="0.15">
      <c r="A28" s="50" t="s">
        <v>173</v>
      </c>
      <c r="C28" s="54"/>
      <c r="D28" s="55" t="s">
        <v>174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58978072</v>
      </c>
      <c r="O28" s="60"/>
      <c r="P28" s="59"/>
      <c r="R28" s="6">
        <f>IF(COUNTIF(R29:R30,"-")=COUNTA(R29:R30),"-",SUM(R29:R30))</f>
        <v>58978071930</v>
      </c>
      <c r="AJ28" s="156"/>
    </row>
    <row r="29" spans="1:36" x14ac:dyDescent="0.15">
      <c r="A29" s="50" t="s">
        <v>175</v>
      </c>
      <c r="C29" s="54"/>
      <c r="D29" s="55"/>
      <c r="E29" s="55" t="s">
        <v>176</v>
      </c>
      <c r="F29" s="55"/>
      <c r="G29" s="55"/>
      <c r="H29" s="55"/>
      <c r="I29" s="55"/>
      <c r="J29" s="55"/>
      <c r="K29" s="61"/>
      <c r="L29" s="61"/>
      <c r="M29" s="61"/>
      <c r="N29" s="57">
        <v>1401942</v>
      </c>
      <c r="O29" s="60"/>
      <c r="P29" s="59"/>
      <c r="R29" s="6">
        <v>1401942057</v>
      </c>
      <c r="AJ29" s="156"/>
    </row>
    <row r="30" spans="1:36" x14ac:dyDescent="0.15">
      <c r="A30" s="50" t="s">
        <v>177</v>
      </c>
      <c r="C30" s="54"/>
      <c r="D30" s="55"/>
      <c r="E30" s="55" t="s">
        <v>35</v>
      </c>
      <c r="F30" s="55"/>
      <c r="G30" s="56"/>
      <c r="H30" s="55"/>
      <c r="I30" s="55"/>
      <c r="J30" s="55"/>
      <c r="K30" s="61"/>
      <c r="L30" s="61"/>
      <c r="M30" s="61"/>
      <c r="N30" s="57">
        <v>57576130</v>
      </c>
      <c r="O30" s="60"/>
      <c r="P30" s="59"/>
      <c r="R30" s="6">
        <v>57576129873</v>
      </c>
      <c r="AJ30" s="156"/>
    </row>
    <row r="31" spans="1:36" x14ac:dyDescent="0.15">
      <c r="A31" s="50" t="s">
        <v>133</v>
      </c>
      <c r="C31" s="62" t="s">
        <v>134</v>
      </c>
      <c r="D31" s="63"/>
      <c r="E31" s="63"/>
      <c r="F31" s="63"/>
      <c r="G31" s="63"/>
      <c r="H31" s="63"/>
      <c r="I31" s="63"/>
      <c r="J31" s="63"/>
      <c r="K31" s="64"/>
      <c r="L31" s="64"/>
      <c r="M31" s="64"/>
      <c r="N31" s="65">
        <v>-39469856</v>
      </c>
      <c r="O31" s="66"/>
      <c r="P31" s="59"/>
      <c r="R31" s="6">
        <f>IF(COUNTIF(R7:R28,"-")=COUNTA(R7:R28),"-",SUM(R28)-SUM(R7))</f>
        <v>-39469856478</v>
      </c>
      <c r="AJ31" s="156"/>
    </row>
    <row r="32" spans="1:36" x14ac:dyDescent="0.15">
      <c r="A32" s="50" t="s">
        <v>180</v>
      </c>
      <c r="C32" s="54"/>
      <c r="D32" s="55" t="s">
        <v>181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79153</v>
      </c>
      <c r="O32" s="58"/>
      <c r="P32" s="59"/>
      <c r="R32" s="6">
        <f>IF(COUNTIF(R33:R36,"-")=COUNTA(R33:R36),"-",SUM(R33:R36))</f>
        <v>79152707</v>
      </c>
      <c r="AJ32" s="156"/>
    </row>
    <row r="33" spans="1:36" x14ac:dyDescent="0.15">
      <c r="A33" s="50" t="s">
        <v>182</v>
      </c>
      <c r="C33" s="54"/>
      <c r="D33" s="55"/>
      <c r="E33" s="56" t="s">
        <v>183</v>
      </c>
      <c r="F33" s="56"/>
      <c r="G33" s="55"/>
      <c r="H33" s="55"/>
      <c r="I33" s="55"/>
      <c r="J33" s="55"/>
      <c r="K33" s="56"/>
      <c r="L33" s="56"/>
      <c r="M33" s="56"/>
      <c r="N33" s="57">
        <v>0</v>
      </c>
      <c r="O33" s="60"/>
      <c r="P33" s="59"/>
      <c r="R33" s="6">
        <v>0</v>
      </c>
      <c r="AJ33" s="156"/>
    </row>
    <row r="34" spans="1:36" x14ac:dyDescent="0.15">
      <c r="A34" s="50" t="s">
        <v>184</v>
      </c>
      <c r="C34" s="54"/>
      <c r="D34" s="55"/>
      <c r="E34" s="56" t="s">
        <v>185</v>
      </c>
      <c r="F34" s="56"/>
      <c r="G34" s="55"/>
      <c r="H34" s="55"/>
      <c r="I34" s="55"/>
      <c r="J34" s="55"/>
      <c r="K34" s="56"/>
      <c r="L34" s="56"/>
      <c r="M34" s="56"/>
      <c r="N34" s="57">
        <v>75535</v>
      </c>
      <c r="O34" s="60"/>
      <c r="P34" s="59"/>
      <c r="R34" s="6">
        <v>75534707</v>
      </c>
      <c r="AJ34" s="156"/>
    </row>
    <row r="35" spans="1:36" x14ac:dyDescent="0.15">
      <c r="A35" s="50" t="s">
        <v>186</v>
      </c>
      <c r="C35" s="54"/>
      <c r="D35" s="55"/>
      <c r="E35" s="55" t="s">
        <v>187</v>
      </c>
      <c r="F35" s="55"/>
      <c r="G35" s="55"/>
      <c r="H35" s="55"/>
      <c r="I35" s="55"/>
      <c r="J35" s="55"/>
      <c r="K35" s="56"/>
      <c r="L35" s="56"/>
      <c r="M35" s="56"/>
      <c r="N35" s="57">
        <v>0</v>
      </c>
      <c r="O35" s="60"/>
      <c r="P35" s="59"/>
      <c r="R35" s="6">
        <v>0</v>
      </c>
      <c r="AJ35" s="156"/>
    </row>
    <row r="36" spans="1:36" x14ac:dyDescent="0.15">
      <c r="A36" s="50" t="s">
        <v>188</v>
      </c>
      <c r="C36" s="54"/>
      <c r="D36" s="55"/>
      <c r="E36" s="55" t="s">
        <v>35</v>
      </c>
      <c r="F36" s="55"/>
      <c r="G36" s="55"/>
      <c r="H36" s="55"/>
      <c r="I36" s="55"/>
      <c r="J36" s="55"/>
      <c r="K36" s="56"/>
      <c r="L36" s="56"/>
      <c r="M36" s="56"/>
      <c r="N36" s="57">
        <v>3618</v>
      </c>
      <c r="O36" s="60"/>
      <c r="P36" s="59"/>
      <c r="R36" s="6">
        <v>3618000</v>
      </c>
      <c r="AJ36" s="156"/>
    </row>
    <row r="37" spans="1:36" x14ac:dyDescent="0.15">
      <c r="A37" s="50" t="s">
        <v>189</v>
      </c>
      <c r="C37" s="54"/>
      <c r="D37" s="55" t="s">
        <v>190</v>
      </c>
      <c r="E37" s="55"/>
      <c r="F37" s="55"/>
      <c r="G37" s="55"/>
      <c r="H37" s="55"/>
      <c r="I37" s="55"/>
      <c r="J37" s="55"/>
      <c r="K37" s="61"/>
      <c r="L37" s="61"/>
      <c r="M37" s="61"/>
      <c r="N37" s="57">
        <v>3185</v>
      </c>
      <c r="O37" s="58"/>
      <c r="P37" s="59"/>
      <c r="R37" s="6">
        <f>IF(COUNTIF(R38:R39,"-")=COUNTA(R38:R39),"-",SUM(R38:R39))</f>
        <v>3184634</v>
      </c>
      <c r="AJ37" s="156"/>
    </row>
    <row r="38" spans="1:36" x14ac:dyDescent="0.15">
      <c r="A38" s="50" t="s">
        <v>191</v>
      </c>
      <c r="C38" s="54"/>
      <c r="D38" s="55"/>
      <c r="E38" s="55" t="s">
        <v>192</v>
      </c>
      <c r="F38" s="55"/>
      <c r="G38" s="55"/>
      <c r="H38" s="55"/>
      <c r="I38" s="55"/>
      <c r="J38" s="55"/>
      <c r="K38" s="61"/>
      <c r="L38" s="61"/>
      <c r="M38" s="61"/>
      <c r="N38" s="57">
        <v>3174</v>
      </c>
      <c r="O38" s="60"/>
      <c r="P38" s="59"/>
      <c r="R38" s="6">
        <v>3173634</v>
      </c>
      <c r="AJ38" s="156"/>
    </row>
    <row r="39" spans="1:36" ht="14.25" thickBot="1" x14ac:dyDescent="0.2">
      <c r="A39" s="50" t="s">
        <v>193</v>
      </c>
      <c r="C39" s="54"/>
      <c r="D39" s="55"/>
      <c r="E39" s="55" t="s">
        <v>35</v>
      </c>
      <c r="F39" s="55"/>
      <c r="G39" s="55"/>
      <c r="H39" s="55"/>
      <c r="I39" s="55"/>
      <c r="J39" s="55"/>
      <c r="K39" s="61"/>
      <c r="L39" s="61"/>
      <c r="M39" s="61"/>
      <c r="N39" s="57">
        <v>11</v>
      </c>
      <c r="O39" s="60"/>
      <c r="P39" s="59"/>
      <c r="R39" s="6">
        <v>11000</v>
      </c>
      <c r="AJ39" s="156"/>
    </row>
    <row r="40" spans="1:36" ht="14.25" thickBot="1" x14ac:dyDescent="0.2">
      <c r="A40" s="50" t="s">
        <v>178</v>
      </c>
      <c r="C40" s="67" t="s">
        <v>179</v>
      </c>
      <c r="D40" s="68"/>
      <c r="E40" s="68"/>
      <c r="F40" s="68"/>
      <c r="G40" s="68"/>
      <c r="H40" s="68"/>
      <c r="I40" s="68"/>
      <c r="J40" s="68"/>
      <c r="K40" s="69"/>
      <c r="L40" s="69"/>
      <c r="M40" s="69"/>
      <c r="N40" s="70">
        <v>-39545825</v>
      </c>
      <c r="O40" s="71" t="s">
        <v>244</v>
      </c>
      <c r="P40" s="59"/>
      <c r="R40" s="6">
        <f>IF(COUNTIF(R31:R39,"-")=COUNTA(R31:R39),"-",SUM(R31,R37)-SUM(R32))</f>
        <v>-39545824551</v>
      </c>
      <c r="AJ40" s="156"/>
    </row>
    <row r="41" spans="1:36" s="73" customFormat="1" ht="3.75" customHeight="1" x14ac:dyDescent="0.15">
      <c r="A41" s="72"/>
      <c r="C41" s="74"/>
      <c r="D41" s="74"/>
      <c r="E41" s="75"/>
      <c r="F41" s="75"/>
      <c r="G41" s="75"/>
      <c r="H41" s="75"/>
      <c r="I41" s="75"/>
      <c r="J41" s="76"/>
      <c r="K41" s="76"/>
      <c r="L41" s="76"/>
    </row>
    <row r="42" spans="1:36" s="73" customFormat="1" ht="15.6" customHeight="1" x14ac:dyDescent="0.15">
      <c r="A42" s="72"/>
      <c r="C42" s="77"/>
      <c r="D42" s="77" t="s">
        <v>233</v>
      </c>
      <c r="E42" s="78"/>
      <c r="F42" s="78"/>
      <c r="G42" s="78"/>
      <c r="H42" s="78"/>
      <c r="I42" s="78"/>
      <c r="J42" s="79"/>
      <c r="K42" s="79"/>
      <c r="L42" s="79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7"/>
  <sheetViews>
    <sheetView showGridLines="0" topLeftCell="B1" zoomScale="85" zoomScaleNormal="85" zoomScaleSheetLayoutView="100" workbookViewId="0">
      <selection activeCell="M32" sqref="M32"/>
    </sheetView>
  </sheetViews>
  <sheetFormatPr defaultRowHeight="12.75" x14ac:dyDescent="0.15"/>
  <cols>
    <col min="1" max="1" width="9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customWidth="1"/>
    <col min="18" max="18" width="3" style="83" customWidth="1"/>
    <col min="19" max="19" width="1" style="83" customWidth="1"/>
    <col min="20" max="20" width="0" style="83" hidden="1" customWidth="1"/>
    <col min="21" max="24" width="9" style="83" hidden="1" customWidth="1"/>
    <col min="25" max="25" width="0" style="83" hidden="1" customWidth="1"/>
    <col min="26" max="16384" width="9" style="83"/>
  </cols>
  <sheetData>
    <row r="2" spans="1:24" ht="24" x14ac:dyDescent="0.25">
      <c r="B2" s="82"/>
      <c r="C2" s="187" t="s">
        <v>245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</row>
    <row r="3" spans="1:24" ht="17.25" x14ac:dyDescent="0.2">
      <c r="B3" s="84"/>
      <c r="C3" s="188" t="s">
        <v>242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</row>
    <row r="4" spans="1:24" ht="17.25" x14ac:dyDescent="0.2">
      <c r="B4" s="84"/>
      <c r="C4" s="188" t="s">
        <v>246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</row>
    <row r="5" spans="1:24" ht="15.75" customHeight="1" thickBot="1" x14ac:dyDescent="0.2">
      <c r="B5" s="85"/>
      <c r="C5" s="86"/>
      <c r="D5" s="86"/>
      <c r="E5" s="86"/>
      <c r="F5" s="86"/>
      <c r="G5" s="86"/>
      <c r="H5" s="86"/>
      <c r="I5" s="86"/>
      <c r="J5" s="87"/>
      <c r="K5" s="86"/>
      <c r="L5" s="87"/>
      <c r="M5" s="86"/>
      <c r="N5" s="86"/>
      <c r="O5" s="86"/>
      <c r="P5" s="86"/>
      <c r="Q5" s="86"/>
      <c r="R5" s="87" t="s">
        <v>240</v>
      </c>
    </row>
    <row r="6" spans="1:24" ht="12.75" customHeight="1" x14ac:dyDescent="0.15">
      <c r="B6" s="88"/>
      <c r="C6" s="189" t="s">
        <v>0</v>
      </c>
      <c r="D6" s="190"/>
      <c r="E6" s="190"/>
      <c r="F6" s="190"/>
      <c r="G6" s="190"/>
      <c r="H6" s="190"/>
      <c r="I6" s="190"/>
      <c r="J6" s="191"/>
      <c r="K6" s="195" t="s">
        <v>234</v>
      </c>
      <c r="L6" s="190"/>
      <c r="M6" s="89"/>
      <c r="N6" s="89"/>
      <c r="O6" s="89"/>
      <c r="P6" s="89"/>
      <c r="Q6" s="89"/>
      <c r="R6" s="90"/>
    </row>
    <row r="7" spans="1:24" ht="29.25" customHeight="1" thickBot="1" x14ac:dyDescent="0.2">
      <c r="A7" s="81" t="s">
        <v>226</v>
      </c>
      <c r="B7" s="88"/>
      <c r="C7" s="192"/>
      <c r="D7" s="193"/>
      <c r="E7" s="193"/>
      <c r="F7" s="193"/>
      <c r="G7" s="193"/>
      <c r="H7" s="193"/>
      <c r="I7" s="193"/>
      <c r="J7" s="194"/>
      <c r="K7" s="196"/>
      <c r="L7" s="193"/>
      <c r="M7" s="197" t="s">
        <v>235</v>
      </c>
      <c r="N7" s="198"/>
      <c r="O7" s="197" t="s">
        <v>236</v>
      </c>
      <c r="P7" s="198"/>
      <c r="Q7" s="197" t="s">
        <v>132</v>
      </c>
      <c r="R7" s="199"/>
    </row>
    <row r="8" spans="1:24" ht="15.95" customHeight="1" x14ac:dyDescent="0.15">
      <c r="A8" s="81" t="s">
        <v>194</v>
      </c>
      <c r="B8" s="91"/>
      <c r="C8" s="92" t="s">
        <v>195</v>
      </c>
      <c r="D8" s="93"/>
      <c r="E8" s="93"/>
      <c r="F8" s="93"/>
      <c r="G8" s="93"/>
      <c r="H8" s="93"/>
      <c r="I8" s="93"/>
      <c r="J8" s="94"/>
      <c r="K8" s="95">
        <v>113895705</v>
      </c>
      <c r="L8" s="96"/>
      <c r="M8" s="95">
        <v>144642914</v>
      </c>
      <c r="N8" s="97"/>
      <c r="O8" s="95">
        <v>-30758194</v>
      </c>
      <c r="P8" s="97"/>
      <c r="Q8" s="98">
        <v>10985</v>
      </c>
      <c r="R8" s="99"/>
      <c r="U8" s="157">
        <f t="shared" ref="U8:U13" si="0">IF(COUNTIF(V8:X8,"-")=COUNTA(V8:X8),"-",SUM(V8:X8))</f>
        <v>113895705393</v>
      </c>
      <c r="V8" s="157">
        <v>144642913986</v>
      </c>
      <c r="W8" s="157">
        <v>-30758193593</v>
      </c>
      <c r="X8" s="157">
        <v>10985000</v>
      </c>
    </row>
    <row r="9" spans="1:24" ht="15.95" customHeight="1" x14ac:dyDescent="0.15">
      <c r="A9" s="81" t="s">
        <v>196</v>
      </c>
      <c r="B9" s="91"/>
      <c r="C9" s="24"/>
      <c r="D9" s="19" t="s">
        <v>197</v>
      </c>
      <c r="E9" s="19"/>
      <c r="F9" s="19"/>
      <c r="G9" s="19"/>
      <c r="H9" s="19"/>
      <c r="I9" s="19"/>
      <c r="J9" s="100"/>
      <c r="K9" s="101">
        <v>-39545825</v>
      </c>
      <c r="L9" s="102"/>
      <c r="M9" s="204"/>
      <c r="N9" s="205"/>
      <c r="O9" s="101">
        <v>-39545825</v>
      </c>
      <c r="P9" s="103"/>
      <c r="Q9" s="104">
        <v>0</v>
      </c>
      <c r="R9" s="105"/>
      <c r="U9" s="157">
        <f t="shared" si="0"/>
        <v>-39545824551</v>
      </c>
      <c r="V9" s="157" t="s">
        <v>11</v>
      </c>
      <c r="W9" s="157">
        <v>-39545824551</v>
      </c>
      <c r="X9" s="157">
        <v>0</v>
      </c>
    </row>
    <row r="10" spans="1:24" ht="15.95" customHeight="1" x14ac:dyDescent="0.15">
      <c r="A10" s="81" t="s">
        <v>198</v>
      </c>
      <c r="B10" s="88"/>
      <c r="C10" s="106"/>
      <c r="D10" s="100" t="s">
        <v>199</v>
      </c>
      <c r="E10" s="100"/>
      <c r="F10" s="100"/>
      <c r="G10" s="100"/>
      <c r="H10" s="100"/>
      <c r="I10" s="100"/>
      <c r="J10" s="100"/>
      <c r="K10" s="101">
        <v>42201336</v>
      </c>
      <c r="L10" s="102"/>
      <c r="M10" s="206"/>
      <c r="N10" s="207"/>
      <c r="O10" s="101">
        <v>42201336</v>
      </c>
      <c r="P10" s="103"/>
      <c r="Q10" s="104">
        <v>0</v>
      </c>
      <c r="R10" s="107"/>
      <c r="U10" s="157">
        <f t="shared" si="0"/>
        <v>42201336282</v>
      </c>
      <c r="V10" s="157" t="s">
        <v>11</v>
      </c>
      <c r="W10" s="157">
        <f>IF(COUNTIF(W11:W12,"-")=COUNTA(W11:W12),"-",SUM(W11:W12))</f>
        <v>42201336282</v>
      </c>
      <c r="X10" s="157">
        <f>IF(COUNTIF(X11:X12,"-")=COUNTA(X11:X12),"-",SUM(X11:X12))</f>
        <v>0</v>
      </c>
    </row>
    <row r="11" spans="1:24" ht="15.95" customHeight="1" x14ac:dyDescent="0.15">
      <c r="A11" s="81" t="s">
        <v>200</v>
      </c>
      <c r="B11" s="88"/>
      <c r="C11" s="108"/>
      <c r="D11" s="100"/>
      <c r="E11" s="109" t="s">
        <v>201</v>
      </c>
      <c r="F11" s="109"/>
      <c r="G11" s="109"/>
      <c r="H11" s="109"/>
      <c r="I11" s="109"/>
      <c r="J11" s="100"/>
      <c r="K11" s="101">
        <v>28649140</v>
      </c>
      <c r="L11" s="102"/>
      <c r="M11" s="206"/>
      <c r="N11" s="207"/>
      <c r="O11" s="101">
        <v>28649140</v>
      </c>
      <c r="P11" s="103"/>
      <c r="Q11" s="104">
        <v>0</v>
      </c>
      <c r="R11" s="107"/>
      <c r="U11" s="157">
        <f t="shared" si="0"/>
        <v>28649140085</v>
      </c>
      <c r="V11" s="157" t="s">
        <v>11</v>
      </c>
      <c r="W11" s="157">
        <v>28649140085</v>
      </c>
      <c r="X11" s="157">
        <v>0</v>
      </c>
    </row>
    <row r="12" spans="1:24" ht="15.95" customHeight="1" x14ac:dyDescent="0.15">
      <c r="A12" s="81" t="s">
        <v>202</v>
      </c>
      <c r="B12" s="88"/>
      <c r="C12" s="110"/>
      <c r="D12" s="111"/>
      <c r="E12" s="111" t="s">
        <v>203</v>
      </c>
      <c r="F12" s="111"/>
      <c r="G12" s="111"/>
      <c r="H12" s="111"/>
      <c r="I12" s="111"/>
      <c r="J12" s="112"/>
      <c r="K12" s="113">
        <v>13552196</v>
      </c>
      <c r="L12" s="114"/>
      <c r="M12" s="208"/>
      <c r="N12" s="209"/>
      <c r="O12" s="113">
        <v>13552196</v>
      </c>
      <c r="P12" s="115"/>
      <c r="Q12" s="116">
        <v>0</v>
      </c>
      <c r="R12" s="117"/>
      <c r="U12" s="157">
        <f t="shared" si="0"/>
        <v>13552196197</v>
      </c>
      <c r="V12" s="157" t="s">
        <v>11</v>
      </c>
      <c r="W12" s="157">
        <v>13552196197</v>
      </c>
      <c r="X12" s="157">
        <v>0</v>
      </c>
    </row>
    <row r="13" spans="1:24" ht="15.95" customHeight="1" x14ac:dyDescent="0.15">
      <c r="A13" s="81" t="s">
        <v>204</v>
      </c>
      <c r="B13" s="88"/>
      <c r="C13" s="118"/>
      <c r="D13" s="119" t="s">
        <v>205</v>
      </c>
      <c r="E13" s="120"/>
      <c r="F13" s="119"/>
      <c r="G13" s="119"/>
      <c r="H13" s="119"/>
      <c r="I13" s="119"/>
      <c r="J13" s="121"/>
      <c r="K13" s="122">
        <v>2655512</v>
      </c>
      <c r="L13" s="123" t="s">
        <v>244</v>
      </c>
      <c r="M13" s="210"/>
      <c r="N13" s="211"/>
      <c r="O13" s="122">
        <v>2655512</v>
      </c>
      <c r="P13" s="124" t="s">
        <v>244</v>
      </c>
      <c r="Q13" s="125">
        <v>0</v>
      </c>
      <c r="R13" s="126"/>
      <c r="U13" s="157">
        <f t="shared" si="0"/>
        <v>2655511731</v>
      </c>
      <c r="V13" s="157" t="s">
        <v>11</v>
      </c>
      <c r="W13" s="157">
        <f>IF(COUNTIF(W9:W10,"-")=COUNTA(W9:W10),"-",SUM(W9:W10))</f>
        <v>2655511731</v>
      </c>
      <c r="X13" s="157">
        <f>IF(COUNTIF(X9:X10,"-")=COUNTA(X9:X10),"-",SUM(X9:X10))</f>
        <v>0</v>
      </c>
    </row>
    <row r="14" spans="1:24" ht="15.95" customHeight="1" x14ac:dyDescent="0.15">
      <c r="A14" s="81" t="s">
        <v>206</v>
      </c>
      <c r="B14" s="88"/>
      <c r="C14" s="24"/>
      <c r="D14" s="127" t="s">
        <v>237</v>
      </c>
      <c r="E14" s="127"/>
      <c r="F14" s="127"/>
      <c r="G14" s="109"/>
      <c r="H14" s="109"/>
      <c r="I14" s="109"/>
      <c r="J14" s="100"/>
      <c r="K14" s="200"/>
      <c r="L14" s="201"/>
      <c r="M14" s="159"/>
      <c r="N14" s="160"/>
      <c r="O14" s="159"/>
      <c r="P14" s="160"/>
      <c r="Q14" s="212"/>
      <c r="R14" s="213"/>
      <c r="U14" s="157">
        <v>0</v>
      </c>
      <c r="V14" s="157" t="s">
        <v>11</v>
      </c>
      <c r="W14" s="157" t="s">
        <v>11</v>
      </c>
      <c r="X14" s="157" t="s">
        <v>11</v>
      </c>
    </row>
    <row r="15" spans="1:24" ht="15.95" customHeight="1" x14ac:dyDescent="0.15">
      <c r="A15" s="81" t="s">
        <v>207</v>
      </c>
      <c r="B15" s="88"/>
      <c r="C15" s="24"/>
      <c r="D15" s="127"/>
      <c r="E15" s="127" t="s">
        <v>208</v>
      </c>
      <c r="F15" s="109"/>
      <c r="G15" s="109"/>
      <c r="H15" s="109"/>
      <c r="I15" s="109"/>
      <c r="J15" s="100"/>
      <c r="K15" s="200"/>
      <c r="L15" s="201"/>
      <c r="M15" s="159"/>
      <c r="N15" s="160"/>
      <c r="O15" s="159"/>
      <c r="P15" s="160"/>
      <c r="Q15" s="202"/>
      <c r="R15" s="203"/>
      <c r="U15" s="157">
        <v>0</v>
      </c>
      <c r="V15" s="157" t="s">
        <v>11</v>
      </c>
      <c r="W15" s="157" t="s">
        <v>11</v>
      </c>
      <c r="X15" s="157" t="s">
        <v>11</v>
      </c>
    </row>
    <row r="16" spans="1:24" ht="15.95" customHeight="1" x14ac:dyDescent="0.15">
      <c r="A16" s="81" t="s">
        <v>209</v>
      </c>
      <c r="B16" s="88"/>
      <c r="C16" s="24"/>
      <c r="D16" s="127"/>
      <c r="E16" s="127" t="s">
        <v>210</v>
      </c>
      <c r="F16" s="127"/>
      <c r="G16" s="109"/>
      <c r="H16" s="109"/>
      <c r="I16" s="109"/>
      <c r="J16" s="100"/>
      <c r="K16" s="200"/>
      <c r="L16" s="201"/>
      <c r="M16" s="159"/>
      <c r="N16" s="160"/>
      <c r="O16" s="159"/>
      <c r="P16" s="160"/>
      <c r="Q16" s="202"/>
      <c r="R16" s="203"/>
      <c r="U16" s="157">
        <v>0</v>
      </c>
      <c r="V16" s="157" t="s">
        <v>11</v>
      </c>
      <c r="W16" s="157" t="s">
        <v>11</v>
      </c>
      <c r="X16" s="157" t="s">
        <v>11</v>
      </c>
    </row>
    <row r="17" spans="1:24" ht="15.95" customHeight="1" x14ac:dyDescent="0.15">
      <c r="A17" s="81" t="s">
        <v>211</v>
      </c>
      <c r="B17" s="88"/>
      <c r="C17" s="24"/>
      <c r="D17" s="127"/>
      <c r="E17" s="127" t="s">
        <v>212</v>
      </c>
      <c r="F17" s="127"/>
      <c r="G17" s="109"/>
      <c r="H17" s="109"/>
      <c r="I17" s="109"/>
      <c r="J17" s="100"/>
      <c r="K17" s="200"/>
      <c r="L17" s="201"/>
      <c r="M17" s="159"/>
      <c r="N17" s="160"/>
      <c r="O17" s="159"/>
      <c r="P17" s="160"/>
      <c r="Q17" s="202"/>
      <c r="R17" s="203"/>
      <c r="U17" s="157">
        <v>0</v>
      </c>
      <c r="V17" s="157" t="s">
        <v>11</v>
      </c>
      <c r="W17" s="157" t="s">
        <v>11</v>
      </c>
      <c r="X17" s="157" t="s">
        <v>11</v>
      </c>
    </row>
    <row r="18" spans="1:24" ht="15.95" customHeight="1" x14ac:dyDescent="0.15">
      <c r="A18" s="81" t="s">
        <v>213</v>
      </c>
      <c r="B18" s="88"/>
      <c r="C18" s="24"/>
      <c r="D18" s="127"/>
      <c r="E18" s="127" t="s">
        <v>214</v>
      </c>
      <c r="F18" s="127"/>
      <c r="G18" s="109"/>
      <c r="H18" s="20"/>
      <c r="I18" s="109"/>
      <c r="J18" s="100"/>
      <c r="K18" s="200"/>
      <c r="L18" s="201"/>
      <c r="M18" s="159"/>
      <c r="N18" s="160"/>
      <c r="O18" s="159"/>
      <c r="P18" s="160"/>
      <c r="Q18" s="202"/>
      <c r="R18" s="203"/>
      <c r="U18" s="157">
        <v>0</v>
      </c>
      <c r="V18" s="157" t="s">
        <v>11</v>
      </c>
      <c r="W18" s="157" t="s">
        <v>11</v>
      </c>
      <c r="X18" s="157" t="s">
        <v>11</v>
      </c>
    </row>
    <row r="19" spans="1:24" ht="15.95" customHeight="1" x14ac:dyDescent="0.15">
      <c r="A19" s="81" t="s">
        <v>215</v>
      </c>
      <c r="B19" s="88"/>
      <c r="C19" s="24"/>
      <c r="D19" s="127" t="s">
        <v>216</v>
      </c>
      <c r="E19" s="109"/>
      <c r="F19" s="109"/>
      <c r="G19" s="109"/>
      <c r="H19" s="109"/>
      <c r="I19" s="109"/>
      <c r="J19" s="100"/>
      <c r="K19" s="101">
        <v>282</v>
      </c>
      <c r="L19" s="102"/>
      <c r="M19" s="159"/>
      <c r="N19" s="160"/>
      <c r="O19" s="214"/>
      <c r="P19" s="215"/>
      <c r="Q19" s="206"/>
      <c r="R19" s="216"/>
      <c r="U19" s="157">
        <v>282240</v>
      </c>
      <c r="V19" s="157" t="s">
        <v>11</v>
      </c>
      <c r="W19" s="157" t="s">
        <v>11</v>
      </c>
      <c r="X19" s="157" t="s">
        <v>11</v>
      </c>
    </row>
    <row r="20" spans="1:24" ht="15.95" customHeight="1" x14ac:dyDescent="0.15">
      <c r="A20" s="81" t="s">
        <v>217</v>
      </c>
      <c r="B20" s="88"/>
      <c r="C20" s="24"/>
      <c r="D20" s="127" t="s">
        <v>218</v>
      </c>
      <c r="E20" s="127"/>
      <c r="F20" s="109"/>
      <c r="G20" s="109"/>
      <c r="H20" s="109"/>
      <c r="I20" s="109"/>
      <c r="J20" s="100"/>
      <c r="K20" s="101">
        <v>-5729</v>
      </c>
      <c r="L20" s="102"/>
      <c r="M20" s="159"/>
      <c r="N20" s="160"/>
      <c r="O20" s="214"/>
      <c r="P20" s="215"/>
      <c r="Q20" s="206"/>
      <c r="R20" s="216"/>
      <c r="U20" s="157">
        <v>-5729313</v>
      </c>
      <c r="V20" s="157" t="s">
        <v>11</v>
      </c>
      <c r="W20" s="157" t="s">
        <v>11</v>
      </c>
      <c r="X20" s="157" t="s">
        <v>11</v>
      </c>
    </row>
    <row r="21" spans="1:24" ht="15.95" customHeight="1" x14ac:dyDescent="0.15">
      <c r="A21" s="81" t="s">
        <v>238</v>
      </c>
      <c r="B21" s="88"/>
      <c r="C21" s="24"/>
      <c r="D21" s="127" t="s">
        <v>219</v>
      </c>
      <c r="E21" s="127"/>
      <c r="F21" s="109"/>
      <c r="G21" s="109"/>
      <c r="H21" s="109"/>
      <c r="I21" s="109"/>
      <c r="J21" s="100"/>
      <c r="K21" s="101">
        <v>762</v>
      </c>
      <c r="L21" s="128"/>
      <c r="M21" s="214"/>
      <c r="N21" s="215"/>
      <c r="O21" s="214"/>
      <c r="P21" s="215"/>
      <c r="Q21" s="104">
        <v>762</v>
      </c>
      <c r="R21" s="107"/>
      <c r="U21" s="157">
        <f>IF(COUNTIF(V21:X21,"-")=COUNTA(V21:X21),"-",SUM(V21:X21))</f>
        <v>762000</v>
      </c>
      <c r="V21" s="157" t="s">
        <v>11</v>
      </c>
      <c r="W21" s="157" t="s">
        <v>11</v>
      </c>
      <c r="X21" s="157">
        <v>762000</v>
      </c>
    </row>
    <row r="22" spans="1:24" ht="15.95" customHeight="1" x14ac:dyDescent="0.15">
      <c r="A22" s="81" t="s">
        <v>239</v>
      </c>
      <c r="B22" s="88"/>
      <c r="C22" s="24"/>
      <c r="D22" s="127" t="s">
        <v>220</v>
      </c>
      <c r="E22" s="127"/>
      <c r="F22" s="109"/>
      <c r="G22" s="109"/>
      <c r="H22" s="109"/>
      <c r="I22" s="109"/>
      <c r="J22" s="100"/>
      <c r="K22" s="101">
        <v>0</v>
      </c>
      <c r="L22" s="128"/>
      <c r="M22" s="214"/>
      <c r="N22" s="215"/>
      <c r="O22" s="214"/>
      <c r="P22" s="215"/>
      <c r="Q22" s="104">
        <v>0</v>
      </c>
      <c r="R22" s="107"/>
      <c r="U22" s="157">
        <f>IF(COUNTIF(V22:X22,"-")=COUNTA(V22:X22),"-",SUM(V22:X22))</f>
        <v>0</v>
      </c>
      <c r="V22" s="157" t="s">
        <v>11</v>
      </c>
      <c r="W22" s="157" t="s">
        <v>11</v>
      </c>
      <c r="X22" s="157">
        <v>0</v>
      </c>
    </row>
    <row r="23" spans="1:24" ht="15.95" customHeight="1" x14ac:dyDescent="0.15">
      <c r="A23" s="81" t="s">
        <v>221</v>
      </c>
      <c r="B23" s="88"/>
      <c r="C23" s="110"/>
      <c r="D23" s="111" t="s">
        <v>35</v>
      </c>
      <c r="E23" s="111"/>
      <c r="F23" s="111"/>
      <c r="G23" s="129"/>
      <c r="H23" s="129"/>
      <c r="I23" s="129"/>
      <c r="J23" s="112"/>
      <c r="K23" s="113">
        <v>-76677</v>
      </c>
      <c r="L23" s="114"/>
      <c r="M23" s="161"/>
      <c r="N23" s="162"/>
      <c r="O23" s="161"/>
      <c r="P23" s="162"/>
      <c r="Q23" s="217"/>
      <c r="R23" s="218"/>
      <c r="S23" s="130"/>
      <c r="U23" s="157">
        <v>-76677000</v>
      </c>
      <c r="V23" s="157" t="s">
        <v>11</v>
      </c>
      <c r="W23" s="157" t="s">
        <v>11</v>
      </c>
      <c r="X23" s="157" t="s">
        <v>11</v>
      </c>
    </row>
    <row r="24" spans="1:24" ht="15.95" customHeight="1" thickBot="1" x14ac:dyDescent="0.2">
      <c r="A24" s="81" t="s">
        <v>222</v>
      </c>
      <c r="B24" s="88"/>
      <c r="C24" s="131"/>
      <c r="D24" s="132" t="s">
        <v>223</v>
      </c>
      <c r="E24" s="132"/>
      <c r="F24" s="133"/>
      <c r="G24" s="133"/>
      <c r="H24" s="134"/>
      <c r="I24" s="133"/>
      <c r="J24" s="135"/>
      <c r="K24" s="136">
        <v>2574150</v>
      </c>
      <c r="L24" s="137"/>
      <c r="M24" s="136">
        <v>632109</v>
      </c>
      <c r="N24" s="138"/>
      <c r="O24" s="136">
        <v>1941278</v>
      </c>
      <c r="P24" s="138" t="s">
        <v>251</v>
      </c>
      <c r="Q24" s="139">
        <v>762</v>
      </c>
      <c r="R24" s="140"/>
      <c r="S24" s="130"/>
      <c r="U24" s="157">
        <f>IF(AND(U13="-",COUNTA(U19:U23)=COUNTIF(U19:U23,"-")),"-",SUM(U13,U19:U23))</f>
        <v>2574149658</v>
      </c>
      <c r="V24" s="157">
        <f>IF(AND(V25="-",V8="-"),"-",SUM(V25)-SUM(V8))</f>
        <v>632109361</v>
      </c>
      <c r="W24" s="157">
        <f>IF(AND(W25="-",W8="-"),"-",SUM(W25)-SUM(W8))</f>
        <v>1941278298</v>
      </c>
      <c r="X24" s="157">
        <f>IF(AND(X13="-",COUNTIF(X21:X22,"-")=COUNTA(X21:X22)),"-",SUM(X13,X21:X22))</f>
        <v>762000</v>
      </c>
    </row>
    <row r="25" spans="1:24" ht="15.95" customHeight="1" thickBot="1" x14ac:dyDescent="0.2">
      <c r="A25" s="81" t="s">
        <v>224</v>
      </c>
      <c r="B25" s="88"/>
      <c r="C25" s="141" t="s">
        <v>225</v>
      </c>
      <c r="D25" s="142"/>
      <c r="E25" s="142"/>
      <c r="F25" s="142"/>
      <c r="G25" s="143"/>
      <c r="H25" s="143"/>
      <c r="I25" s="143"/>
      <c r="J25" s="144"/>
      <c r="K25" s="145">
        <v>116469855</v>
      </c>
      <c r="L25" s="146"/>
      <c r="M25" s="145">
        <v>145275023</v>
      </c>
      <c r="N25" s="147"/>
      <c r="O25" s="145">
        <v>-28816915</v>
      </c>
      <c r="P25" s="147"/>
      <c r="Q25" s="148">
        <v>11747</v>
      </c>
      <c r="R25" s="149"/>
      <c r="S25" s="130"/>
      <c r="U25" s="157">
        <f>IF(AND(U24="-",U8="-"),"-",SUM(U8,U24))</f>
        <v>116469855051</v>
      </c>
      <c r="V25" s="157">
        <v>145275023347</v>
      </c>
      <c r="W25" s="157">
        <v>-28816915295</v>
      </c>
      <c r="X25" s="157">
        <f>IF(AND(X8="-",X24="-"),"-",SUM(X8,X24))</f>
        <v>11747000</v>
      </c>
    </row>
    <row r="26" spans="1:24" ht="6.75" customHeight="1" x14ac:dyDescent="0.15">
      <c r="B26" s="88"/>
      <c r="C26" s="150"/>
      <c r="D26" s="151"/>
      <c r="E26" s="151"/>
      <c r="F26" s="151"/>
      <c r="G26" s="151"/>
      <c r="H26" s="151"/>
      <c r="I26" s="151"/>
      <c r="J26" s="151"/>
      <c r="K26" s="88"/>
      <c r="L26" s="88"/>
      <c r="M26" s="88"/>
      <c r="N26" s="88"/>
      <c r="O26" s="88"/>
      <c r="P26" s="88"/>
      <c r="Q26" s="88"/>
      <c r="R26" s="19"/>
      <c r="S26" s="130"/>
    </row>
    <row r="27" spans="1:24" ht="15.6" customHeight="1" x14ac:dyDescent="0.15">
      <c r="B27" s="88"/>
      <c r="C27" s="152"/>
      <c r="D27" s="153" t="s">
        <v>233</v>
      </c>
      <c r="F27" s="154"/>
      <c r="G27" s="155"/>
      <c r="H27" s="154"/>
      <c r="I27" s="154"/>
      <c r="J27" s="152"/>
      <c r="K27" s="88"/>
      <c r="L27" s="88"/>
      <c r="M27" s="88"/>
      <c r="N27" s="88"/>
      <c r="O27" s="88"/>
      <c r="P27" s="88"/>
      <c r="Q27" s="88"/>
      <c r="R27" s="19"/>
      <c r="S27" s="130"/>
    </row>
  </sheetData>
  <mergeCells count="32">
    <mergeCell ref="Q23:R23"/>
    <mergeCell ref="M21:N21"/>
    <mergeCell ref="O21:P21"/>
    <mergeCell ref="M22:N22"/>
    <mergeCell ref="O22:P22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連結貸借対照表</vt:lpstr>
      <vt:lpstr>連結行政コスト計算書</vt:lpstr>
      <vt:lpstr>連結純資産変動計算書</vt:lpstr>
      <vt:lpstr>連結行政コスト計算書!Print_Area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2018-03-28T07:41:49Z</dcterms:created>
  <dcterms:modified xsi:type="dcterms:W3CDTF">2018-03-28T07:41:52Z</dcterms:modified>
</cp:coreProperties>
</file>