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５５企画課共有$\H27当初予算\ビジネスプランコンテスト\第2回ビジネスプラン作成講座\当日資料\"/>
    </mc:Choice>
  </mc:AlternateContent>
  <bookViews>
    <workbookView xWindow="360" yWindow="105" windowWidth="17235" windowHeight="9390"/>
  </bookViews>
  <sheets>
    <sheet name="収支計画(一般)" sheetId="8" r:id="rId1"/>
    <sheet name="資金計画(飲食店回転率) " sheetId="10" r:id="rId2"/>
  </sheets>
  <calcPr calcId="152511"/>
</workbook>
</file>

<file path=xl/calcChain.xml><?xml version="1.0" encoding="utf-8"?>
<calcChain xmlns="http://schemas.openxmlformats.org/spreadsheetml/2006/main">
  <c r="E53" i="10" l="1"/>
  <c r="F52" i="10"/>
  <c r="D52" i="10"/>
  <c r="F51" i="10"/>
  <c r="D51" i="10"/>
  <c r="F50" i="10"/>
  <c r="D50" i="10"/>
  <c r="F49" i="10"/>
  <c r="D49" i="10"/>
  <c r="D48" i="10"/>
  <c r="D47" i="10"/>
  <c r="E47" i="10" s="1"/>
  <c r="E42" i="10"/>
  <c r="F41" i="10"/>
  <c r="D41" i="10"/>
  <c r="F40" i="10"/>
  <c r="D40" i="10"/>
  <c r="F39" i="10"/>
  <c r="D39" i="10"/>
  <c r="F38" i="10"/>
  <c r="D38" i="10"/>
  <c r="D42" i="10" s="1"/>
  <c r="D37" i="10"/>
  <c r="D36" i="10"/>
  <c r="E36" i="10" s="1"/>
  <c r="E31" i="10"/>
  <c r="F30" i="10"/>
  <c r="D30" i="10"/>
  <c r="F29" i="10"/>
  <c r="D29" i="10"/>
  <c r="F28" i="10"/>
  <c r="D28" i="10"/>
  <c r="F27" i="10"/>
  <c r="F31" i="10" s="1"/>
  <c r="D27" i="10"/>
  <c r="D31" i="10" s="1"/>
  <c r="D25" i="10"/>
  <c r="D26" i="10" s="1"/>
  <c r="E20" i="10"/>
  <c r="F19" i="10"/>
  <c r="D19" i="10"/>
  <c r="F18" i="10"/>
  <c r="D18" i="10"/>
  <c r="F17" i="10"/>
  <c r="D17" i="10"/>
  <c r="F16" i="10"/>
  <c r="F20" i="10" s="1"/>
  <c r="D16" i="10"/>
  <c r="E14" i="10"/>
  <c r="E15" i="10" s="1"/>
  <c r="E21" i="10" s="1"/>
  <c r="D14" i="10"/>
  <c r="D15" i="10" s="1"/>
  <c r="E9" i="10"/>
  <c r="F8" i="10"/>
  <c r="D8" i="10"/>
  <c r="F7" i="10"/>
  <c r="D7" i="10"/>
  <c r="F6" i="10"/>
  <c r="D6" i="10"/>
  <c r="F5" i="10"/>
  <c r="D5" i="10"/>
  <c r="D4" i="10"/>
  <c r="D3" i="10"/>
  <c r="E3" i="10" s="1"/>
  <c r="E48" i="10" l="1"/>
  <c r="E54" i="10" s="1"/>
  <c r="F47" i="10"/>
  <c r="F48" i="10" s="1"/>
  <c r="E4" i="10"/>
  <c r="E10" i="10" s="1"/>
  <c r="F3" i="10"/>
  <c r="E37" i="10"/>
  <c r="E43" i="10" s="1"/>
  <c r="F36" i="10"/>
  <c r="F37" i="10" s="1"/>
  <c r="D32" i="10"/>
  <c r="E25" i="10"/>
  <c r="D43" i="10"/>
  <c r="F9" i="10"/>
  <c r="D20" i="10"/>
  <c r="D21" i="10" s="1"/>
  <c r="F53" i="10"/>
  <c r="F14" i="10"/>
  <c r="F15" i="10" s="1"/>
  <c r="D9" i="10"/>
  <c r="D10" i="10" s="1"/>
  <c r="F42" i="10"/>
  <c r="D53" i="10"/>
  <c r="D54" i="10" s="1"/>
  <c r="F4" i="10"/>
  <c r="F10" i="10" s="1"/>
  <c r="F21" i="10"/>
  <c r="F54" i="10"/>
  <c r="F43" i="10" l="1"/>
  <c r="E26" i="10"/>
  <c r="E32" i="10" s="1"/>
  <c r="F25" i="10"/>
  <c r="S23" i="8"/>
  <c r="S22" i="8"/>
  <c r="S21" i="8"/>
  <c r="S17" i="8"/>
  <c r="S16" i="8"/>
  <c r="S15" i="8"/>
  <c r="S11" i="8"/>
  <c r="S10" i="8"/>
  <c r="S9" i="8"/>
  <c r="F10" i="8"/>
  <c r="E10" i="8"/>
  <c r="D10" i="8"/>
  <c r="S12" i="8" l="1"/>
  <c r="D3" i="8" s="1"/>
  <c r="D11" i="8" s="1"/>
  <c r="S18" i="8"/>
  <c r="E3" i="8" s="1"/>
  <c r="E11" i="8" s="1"/>
  <c r="S24" i="8"/>
  <c r="F3" i="8" s="1"/>
  <c r="F11" i="8" s="1"/>
  <c r="F26" i="10"/>
  <c r="F32" i="10"/>
</calcChain>
</file>

<file path=xl/sharedStrings.xml><?xml version="1.0" encoding="utf-8"?>
<sst xmlns="http://schemas.openxmlformats.org/spreadsheetml/2006/main" count="209" uniqueCount="64">
  <si>
    <t>経費</t>
    <rPh sb="0" eb="2">
      <t>ケイヒ</t>
    </rPh>
    <phoneticPr fontId="1"/>
  </si>
  <si>
    <t>人件費</t>
    <rPh sb="0" eb="3">
      <t>ジンケンヒ</t>
    </rPh>
    <phoneticPr fontId="1"/>
  </si>
  <si>
    <t>家賃</t>
    <rPh sb="0" eb="2">
      <t>ヤチン</t>
    </rPh>
    <phoneticPr fontId="1"/>
  </si>
  <si>
    <t>その他</t>
    <rPh sb="2" eb="3">
      <t>タ</t>
    </rPh>
    <phoneticPr fontId="1"/>
  </si>
  <si>
    <t>売上高①</t>
    <rPh sb="0" eb="2">
      <t>ウリアゲ</t>
    </rPh>
    <rPh sb="2" eb="3">
      <t>タカ</t>
    </rPh>
    <phoneticPr fontId="1"/>
  </si>
  <si>
    <t>合計③</t>
    <rPh sb="0" eb="2">
      <t>ゴウケイ</t>
    </rPh>
    <phoneticPr fontId="1"/>
  </si>
  <si>
    <t>利益①-②-③</t>
    <rPh sb="0" eb="2">
      <t>リエキ</t>
    </rPh>
    <phoneticPr fontId="1"/>
  </si>
  <si>
    <t>創業当初</t>
    <rPh sb="0" eb="2">
      <t>ソウギョウ</t>
    </rPh>
    <rPh sb="2" eb="4">
      <t>トウショ</t>
    </rPh>
    <phoneticPr fontId="1"/>
  </si>
  <si>
    <t>損益分岐点</t>
    <rPh sb="0" eb="2">
      <t>ソンエキ</t>
    </rPh>
    <rPh sb="2" eb="5">
      <t>ブンキテン</t>
    </rPh>
    <phoneticPr fontId="1"/>
  </si>
  <si>
    <t>月商の平均見通し（単位：万円）</t>
    <rPh sb="0" eb="1">
      <t>ツキ</t>
    </rPh>
    <rPh sb="1" eb="2">
      <t>ショウ</t>
    </rPh>
    <rPh sb="3" eb="5">
      <t>ヘイキン</t>
    </rPh>
    <rPh sb="5" eb="7">
      <t>ミトオ</t>
    </rPh>
    <rPh sb="9" eb="11">
      <t>タンイ</t>
    </rPh>
    <rPh sb="12" eb="14">
      <t>マンエン</t>
    </rPh>
    <phoneticPr fontId="1"/>
  </si>
  <si>
    <t>◆創業当初の売上内訳</t>
    <rPh sb="1" eb="3">
      <t>ソウギョウ</t>
    </rPh>
    <rPh sb="3" eb="5">
      <t>トウショ</t>
    </rPh>
    <rPh sb="6" eb="8">
      <t>ウリアゲ</t>
    </rPh>
    <rPh sb="8" eb="10">
      <t>ウチワケ</t>
    </rPh>
    <phoneticPr fontId="1"/>
  </si>
  <si>
    <t>◆損益分岐点の売上内訳</t>
    <rPh sb="1" eb="3">
      <t>ソンエキ</t>
    </rPh>
    <rPh sb="3" eb="6">
      <t>ブンキテン</t>
    </rPh>
    <rPh sb="7" eb="9">
      <t>ウリアゲ</t>
    </rPh>
    <rPh sb="9" eb="11">
      <t>ウチワケ</t>
    </rPh>
    <phoneticPr fontId="1"/>
  </si>
  <si>
    <t>◆経費の内訳</t>
    <rPh sb="1" eb="3">
      <t>ケイヒ</t>
    </rPh>
    <rPh sb="4" eb="6">
      <t>ウチワケ</t>
    </rPh>
    <phoneticPr fontId="1"/>
  </si>
  <si>
    <t>目標（Maxの場合）</t>
    <rPh sb="0" eb="2">
      <t>モクヒョウ</t>
    </rPh>
    <rPh sb="7" eb="9">
      <t>バアイ</t>
    </rPh>
    <phoneticPr fontId="1"/>
  </si>
  <si>
    <t>合計</t>
    <rPh sb="0" eb="2">
      <t>ゴウケイ</t>
    </rPh>
    <phoneticPr fontId="1"/>
  </si>
  <si>
    <t>その他内訳　　</t>
    <rPh sb="2" eb="3">
      <t>タ</t>
    </rPh>
    <rPh sb="3" eb="5">
      <t>ウチワケ</t>
    </rPh>
    <phoneticPr fontId="1"/>
  </si>
  <si>
    <t>交通費　　　　　　円</t>
    <rPh sb="0" eb="3">
      <t>コウツウヒ</t>
    </rPh>
    <rPh sb="9" eb="10">
      <t>エン</t>
    </rPh>
    <phoneticPr fontId="1"/>
  </si>
  <si>
    <t>利息　　　　　　　　円</t>
    <rPh sb="0" eb="2">
      <t>リソク</t>
    </rPh>
    <rPh sb="10" eb="11">
      <t>エン</t>
    </rPh>
    <phoneticPr fontId="1"/>
  </si>
  <si>
    <t>雑費　　　　　　　　円</t>
    <rPh sb="0" eb="2">
      <t>ザッピ</t>
    </rPh>
    <rPh sb="10" eb="11">
      <t>エン</t>
    </rPh>
    <phoneticPr fontId="1"/>
  </si>
  <si>
    <t>事業１．</t>
    <rPh sb="0" eb="2">
      <t>ジギョウ</t>
    </rPh>
    <phoneticPr fontId="1"/>
  </si>
  <si>
    <t>客単価</t>
    <rPh sb="0" eb="3">
      <t>キャクタンカ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</si>
  <si>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</si>
  <si>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</si>
  <si>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</si>
  <si>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事業２．</t>
    <rPh sb="0" eb="2">
      <t>ジギョウ</t>
    </rPh>
    <phoneticPr fontId="1"/>
  </si>
  <si>
    <t>事業３．</t>
    <rPh sb="0" eb="2">
      <t>ジギョウ</t>
    </rPh>
    <phoneticPr fontId="1"/>
  </si>
  <si>
    <t>◆目標（MAXの場合）の売上内訳</t>
    <rPh sb="1" eb="3">
      <t>モクヒョウ</t>
    </rPh>
    <rPh sb="8" eb="10">
      <t>バアイ</t>
    </rPh>
    <rPh sb="12" eb="14">
      <t>ウリアゲ</t>
    </rPh>
    <rPh sb="14" eb="16">
      <t>ウチワケ</t>
    </rPh>
    <phoneticPr fontId="1"/>
  </si>
  <si>
    <t>自分（役員報酬）</t>
    <rPh sb="0" eb="2">
      <t>ジブン</t>
    </rPh>
    <rPh sb="3" eb="5">
      <t>ヤクイン</t>
    </rPh>
    <rPh sb="5" eb="7">
      <t>ホウシュウ</t>
    </rPh>
    <phoneticPr fontId="1"/>
  </si>
  <si>
    <t>家賃月　　　万円（共益費込み）、　駐車場　　　台分付き</t>
    <rPh sb="0" eb="2">
      <t>ヤチン</t>
    </rPh>
    <rPh sb="2" eb="3">
      <t>ツキ</t>
    </rPh>
    <rPh sb="6" eb="8">
      <t>マンエン</t>
    </rPh>
    <rPh sb="9" eb="12">
      <t>キョウエキヒ</t>
    </rPh>
    <rPh sb="12" eb="13">
      <t>コ</t>
    </rPh>
    <rPh sb="17" eb="20">
      <t>チュウシャジョウ</t>
    </rPh>
    <rPh sb="23" eb="24">
      <t>ダイ</t>
    </rPh>
    <rPh sb="24" eb="25">
      <t>ブン</t>
    </rPh>
    <rPh sb="25" eb="26">
      <t>ツ</t>
    </rPh>
    <phoneticPr fontId="1"/>
  </si>
  <si>
    <t>売上原価②（　　％）</t>
    <rPh sb="0" eb="2">
      <t>ウリアゲ</t>
    </rPh>
    <rPh sb="2" eb="4">
      <t>ゲンカ</t>
    </rPh>
    <phoneticPr fontId="1"/>
  </si>
  <si>
    <t>×</t>
    <phoneticPr fontId="1"/>
  </si>
  <si>
    <t>×</t>
    <phoneticPr fontId="1"/>
  </si>
  <si>
    <t>＝</t>
    <phoneticPr fontId="1"/>
  </si>
  <si>
    <t>水道光熱費</t>
    <rPh sb="0" eb="2">
      <t>スイドウ</t>
    </rPh>
    <rPh sb="2" eb="5">
      <t>コウネツヒ</t>
    </rPh>
    <phoneticPr fontId="1"/>
  </si>
  <si>
    <t>アルバイト時給　　　　　円×　　　時間　×　　　　名分＝　　　　　円</t>
    <rPh sb="5" eb="7">
      <t>ジキュウ</t>
    </rPh>
    <rPh sb="12" eb="13">
      <t>エン</t>
    </rPh>
    <rPh sb="17" eb="19">
      <t>ジカン</t>
    </rPh>
    <rPh sb="25" eb="26">
      <t>メイ</t>
    </rPh>
    <rPh sb="26" eb="27">
      <t>ブン</t>
    </rPh>
    <rPh sb="33" eb="34">
      <t>エン</t>
    </rPh>
    <phoneticPr fontId="1"/>
  </si>
  <si>
    <t>通信費　　　　　　円</t>
    <phoneticPr fontId="1"/>
  </si>
  <si>
    <t>【店舗概要】</t>
    <rPh sb="1" eb="3">
      <t>テンポ</t>
    </rPh>
    <rPh sb="3" eb="5">
      <t>ガイヨウ</t>
    </rPh>
    <phoneticPr fontId="1"/>
  </si>
  <si>
    <t>・席数</t>
    <rPh sb="1" eb="3">
      <t>セキスウ</t>
    </rPh>
    <phoneticPr fontId="1"/>
  </si>
  <si>
    <t>・営業日数</t>
    <rPh sb="1" eb="3">
      <t>エイギョウ</t>
    </rPh>
    <rPh sb="3" eb="5">
      <t>ニッスウ</t>
    </rPh>
    <phoneticPr fontId="1"/>
  </si>
  <si>
    <t>・人員体制</t>
    <rPh sb="1" eb="3">
      <t>ジンイン</t>
    </rPh>
    <rPh sb="3" eb="5">
      <t>タイセイ</t>
    </rPh>
    <phoneticPr fontId="1"/>
  </si>
  <si>
    <t>席</t>
    <rPh sb="0" eb="1">
      <t>セキ</t>
    </rPh>
    <phoneticPr fontId="1"/>
  </si>
  <si>
    <t>月平均</t>
    <rPh sb="0" eb="3">
      <t>ツキヘイキン</t>
    </rPh>
    <phoneticPr fontId="1"/>
  </si>
  <si>
    <t>社員</t>
    <rPh sb="0" eb="2">
      <t>シャイン</t>
    </rPh>
    <phoneticPr fontId="1"/>
  </si>
  <si>
    <t>バイト</t>
    <phoneticPr fontId="1"/>
  </si>
  <si>
    <t>　　　　　　　　　　円</t>
    <rPh sb="10" eb="11">
      <t>エン</t>
    </rPh>
    <phoneticPr fontId="1"/>
  </si>
  <si>
    <t>　　　　　　　　　　　円　　　　　　　　</t>
    <rPh sb="11" eb="12">
      <t>エン</t>
    </rPh>
    <phoneticPr fontId="1"/>
  </si>
  <si>
    <t>（　　　　　　　　　　　　　　　　　　　　　　　　）</t>
    <phoneticPr fontId="1"/>
  </si>
  <si>
    <t>（祝日　　　曜日　　　　　　　　　　　　　　　）</t>
    <rPh sb="1" eb="3">
      <t>シュクジツ</t>
    </rPh>
    <rPh sb="6" eb="8">
      <t>ヨウビ</t>
    </rPh>
    <phoneticPr fontId="1"/>
  </si>
  <si>
    <t>1日</t>
    <rPh sb="1" eb="2">
      <t>ニチ</t>
    </rPh>
    <phoneticPr fontId="1"/>
  </si>
  <si>
    <t>１ヶ月</t>
    <rPh sb="2" eb="3">
      <t>ツキ</t>
    </rPh>
    <phoneticPr fontId="1"/>
  </si>
  <si>
    <t>１年間</t>
    <rPh sb="1" eb="2">
      <t>ネン</t>
    </rPh>
    <phoneticPr fontId="1"/>
  </si>
  <si>
    <t>◆１日の売上内訳</t>
    <rPh sb="2" eb="3">
      <t>ニチ</t>
    </rPh>
    <rPh sb="4" eb="6">
      <t>ウリアゲ</t>
    </rPh>
    <rPh sb="6" eb="8">
      <t>ウチワケ</t>
    </rPh>
    <phoneticPr fontId="1"/>
  </si>
  <si>
    <r>
      <t>一人単価　850 円×14席×</t>
    </r>
    <r>
      <rPr>
        <sz val="11"/>
        <color theme="9" tint="-0.249977111117893"/>
        <rFont val="ＭＳ Ｐゴシック"/>
        <family val="3"/>
        <charset val="128"/>
        <scheme val="minor"/>
      </rPr>
      <t>2回転</t>
    </r>
    <r>
      <rPr>
        <sz val="11"/>
        <color theme="1"/>
        <rFont val="ＭＳ Ｐゴシック"/>
        <family val="2"/>
        <charset val="128"/>
        <scheme val="minor"/>
      </rPr>
      <t>　＝　23,800　円</t>
    </r>
    <rPh sb="0" eb="2">
      <t>ヒトリ</t>
    </rPh>
    <rPh sb="2" eb="4">
      <t>タンカ</t>
    </rPh>
    <rPh sb="9" eb="10">
      <t>エン</t>
    </rPh>
    <rPh sb="13" eb="14">
      <t>セキ</t>
    </rPh>
    <rPh sb="16" eb="18">
      <t>カイテン</t>
    </rPh>
    <rPh sb="28" eb="29">
      <t>エン</t>
    </rPh>
    <phoneticPr fontId="1"/>
  </si>
  <si>
    <t>売上原価40％②</t>
    <rPh sb="0" eb="2">
      <t>ウリアゲ</t>
    </rPh>
    <rPh sb="2" eb="4">
      <t>ゲンカ</t>
    </rPh>
    <phoneticPr fontId="1"/>
  </si>
  <si>
    <t>（客数として２８名以上）</t>
    <rPh sb="1" eb="3">
      <t>キャクスウ</t>
    </rPh>
    <rPh sb="8" eb="9">
      <t>メイ</t>
    </rPh>
    <rPh sb="9" eb="11">
      <t>イジョウ</t>
    </rPh>
    <phoneticPr fontId="1"/>
  </si>
  <si>
    <r>
      <t>一人単価　850 円×14席×</t>
    </r>
    <r>
      <rPr>
        <sz val="11"/>
        <color theme="9" tint="-0.249977111117893"/>
        <rFont val="ＭＳ Ｐゴシック"/>
        <family val="3"/>
        <charset val="128"/>
        <scheme val="minor"/>
      </rPr>
      <t>2.5回転</t>
    </r>
    <r>
      <rPr>
        <sz val="11"/>
        <color theme="1"/>
        <rFont val="ＭＳ Ｐゴシック"/>
        <family val="2"/>
        <charset val="128"/>
        <scheme val="minor"/>
      </rPr>
      <t>　＝　29,750　円</t>
    </r>
    <rPh sb="0" eb="2">
      <t>ヒトリ</t>
    </rPh>
    <rPh sb="2" eb="4">
      <t>タンカ</t>
    </rPh>
    <rPh sb="9" eb="10">
      <t>エン</t>
    </rPh>
    <rPh sb="13" eb="14">
      <t>セキ</t>
    </rPh>
    <rPh sb="18" eb="20">
      <t>カイテン</t>
    </rPh>
    <rPh sb="30" eb="31">
      <t>エン</t>
    </rPh>
    <phoneticPr fontId="1"/>
  </si>
  <si>
    <t>（客数として３５名以上）</t>
    <rPh sb="1" eb="3">
      <t>キャクスウ</t>
    </rPh>
    <rPh sb="8" eb="9">
      <t>メイ</t>
    </rPh>
    <rPh sb="9" eb="11">
      <t>イジョウ</t>
    </rPh>
    <phoneticPr fontId="1"/>
  </si>
  <si>
    <r>
      <t>一人単価　850 円×14席×</t>
    </r>
    <r>
      <rPr>
        <sz val="11"/>
        <color theme="9" tint="-0.249977111117893"/>
        <rFont val="ＭＳ Ｐゴシック"/>
        <family val="3"/>
        <charset val="128"/>
        <scheme val="minor"/>
      </rPr>
      <t>3回転</t>
    </r>
    <r>
      <rPr>
        <sz val="11"/>
        <color theme="1"/>
        <rFont val="ＭＳ Ｐゴシック"/>
        <family val="2"/>
        <charset val="128"/>
        <scheme val="minor"/>
      </rPr>
      <t>　＝　35,700　円</t>
    </r>
    <rPh sb="0" eb="2">
      <t>ヒトリ</t>
    </rPh>
    <rPh sb="2" eb="4">
      <t>タンカ</t>
    </rPh>
    <rPh sb="9" eb="10">
      <t>エン</t>
    </rPh>
    <rPh sb="13" eb="14">
      <t>セキ</t>
    </rPh>
    <rPh sb="16" eb="18">
      <t>カイテン</t>
    </rPh>
    <rPh sb="28" eb="29">
      <t>エン</t>
    </rPh>
    <phoneticPr fontId="1"/>
  </si>
  <si>
    <t>（客数として４２名以上）</t>
    <rPh sb="1" eb="3">
      <t>キャクスウ</t>
    </rPh>
    <rPh sb="8" eb="9">
      <t>メイ</t>
    </rPh>
    <rPh sb="9" eb="11">
      <t>イジョウ</t>
    </rPh>
    <phoneticPr fontId="1"/>
  </si>
  <si>
    <t>（客数として４９名以上）</t>
    <rPh sb="1" eb="3">
      <t>キャクスウ</t>
    </rPh>
    <rPh sb="8" eb="9">
      <t>メイ</t>
    </rPh>
    <rPh sb="9" eb="11">
      <t>イジョウ</t>
    </rPh>
    <phoneticPr fontId="1"/>
  </si>
  <si>
    <t>毎日の最低目標５０名以上！！</t>
    <rPh sb="0" eb="2">
      <t>マイニチ</t>
    </rPh>
    <rPh sb="3" eb="5">
      <t>サイテイ</t>
    </rPh>
    <rPh sb="5" eb="7">
      <t>モクヒョウ</t>
    </rPh>
    <rPh sb="9" eb="10">
      <t>メイ</t>
    </rPh>
    <rPh sb="10" eb="12">
      <t>イジョウ</t>
    </rPh>
    <phoneticPr fontId="1"/>
  </si>
  <si>
    <r>
      <t>一人単価　850 円×14席×</t>
    </r>
    <r>
      <rPr>
        <sz val="11"/>
        <color theme="9" tint="-0.249977111117893"/>
        <rFont val="ＭＳ Ｐゴシック"/>
        <family val="3"/>
        <charset val="128"/>
        <scheme val="minor"/>
      </rPr>
      <t>4回転</t>
    </r>
    <r>
      <rPr>
        <sz val="11"/>
        <color theme="1"/>
        <rFont val="ＭＳ Ｐゴシック"/>
        <family val="2"/>
        <charset val="128"/>
        <scheme val="minor"/>
      </rPr>
      <t>　＝　47,600　円</t>
    </r>
    <rPh sb="0" eb="2">
      <t>ヒトリ</t>
    </rPh>
    <rPh sb="2" eb="4">
      <t>タンカ</t>
    </rPh>
    <rPh sb="9" eb="10">
      <t>エン</t>
    </rPh>
    <rPh sb="13" eb="14">
      <t>セキ</t>
    </rPh>
    <rPh sb="16" eb="18">
      <t>カイテン</t>
    </rPh>
    <rPh sb="28" eb="29">
      <t>エン</t>
    </rPh>
    <phoneticPr fontId="1"/>
  </si>
  <si>
    <t>（客数として５６名以上）</t>
    <rPh sb="1" eb="3">
      <t>キャクスウ</t>
    </rPh>
    <rPh sb="8" eb="9">
      <t>メイ</t>
    </rPh>
    <rPh sb="9" eb="11">
      <t>イジョウ</t>
    </rPh>
    <phoneticPr fontId="1"/>
  </si>
  <si>
    <r>
      <t>一人単価　850 円×14席×</t>
    </r>
    <r>
      <rPr>
        <sz val="11"/>
        <color theme="9" tint="-0.249977111117893"/>
        <rFont val="ＭＳ Ｐゴシック"/>
        <family val="3"/>
        <charset val="128"/>
        <scheme val="minor"/>
      </rPr>
      <t>3.5回転</t>
    </r>
    <r>
      <rPr>
        <sz val="11"/>
        <color theme="1"/>
        <rFont val="ＭＳ Ｐゴシック"/>
        <family val="2"/>
        <charset val="128"/>
        <scheme val="minor"/>
      </rPr>
      <t>　＝　</t>
    </r>
    <r>
      <rPr>
        <sz val="11"/>
        <color theme="1"/>
        <rFont val="ＭＳ Ｐゴシック"/>
        <family val="3"/>
        <charset val="128"/>
        <scheme val="minor"/>
      </rPr>
      <t>41,65</t>
    </r>
    <r>
      <rPr>
        <sz val="11"/>
        <color theme="1"/>
        <rFont val="ＭＳ Ｐゴシック"/>
        <family val="2"/>
        <charset val="128"/>
        <scheme val="minor"/>
      </rPr>
      <t>0　円</t>
    </r>
    <rPh sb="0" eb="2">
      <t>ヒトリ</t>
    </rPh>
    <rPh sb="2" eb="4">
      <t>タンカ</t>
    </rPh>
    <rPh sb="9" eb="10">
      <t>エン</t>
    </rPh>
    <rPh sb="13" eb="14">
      <t>セキ</t>
    </rPh>
    <rPh sb="18" eb="20">
      <t>カイテン</t>
    </rPh>
    <rPh sb="30" eb="3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</si>
</sst>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176" fontId="0" fillId="0" borderId="4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38" fontId="0" fillId="0" borderId="0" xfId="3" applyFont="1">
      <alignment vertical="center"/>
    </xf>
    <xf numFmtId="38" fontId="0" fillId="0" borderId="1" xfId="3" applyFont="1" applyBorder="1" applyAlignment="1">
      <alignment horizontal="center" vertical="center"/>
    </xf>
    <xf numFmtId="38" fontId="0" fillId="2" borderId="1" xfId="3" applyFont="1" applyFill="1" applyBorder="1">
      <alignment vertical="center"/>
    </xf>
    <xf numFmtId="38" fontId="0" fillId="0" borderId="1" xfId="3" applyFont="1" applyBorder="1">
      <alignment vertical="center"/>
    </xf>
    <xf numFmtId="38" fontId="5" fillId="0" borderId="1" xfId="3" applyFont="1" applyBorder="1">
      <alignment vertical="center"/>
    </xf>
    <xf numFmtId="0" fontId="0" fillId="3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tabSelected="1" workbookViewId="0">
      <selection activeCell="K8" sqref="K8"/>
    </sheetView>
  </sheetViews>
  <sheetFormatPr defaultRowHeight="13.5"/>
  <cols>
    <col min="1" max="1" width="2.125" customWidth="1"/>
    <col min="2" max="2" width="5.375" customWidth="1"/>
    <col min="3" max="3" width="11.125" customWidth="1"/>
    <col min="4" max="4" width="18" customWidth="1"/>
    <col min="5" max="5" width="16.625" customWidth="1"/>
    <col min="6" max="6" width="17.25" customWidth="1"/>
    <col min="7" max="7" width="4.625" customWidth="1"/>
    <col min="8" max="8" width="20.25" customWidth="1"/>
    <col min="9" max="9" width="6.375" customWidth="1"/>
    <col min="10" max="10" width="7.75" customWidth="1"/>
    <col min="11" max="11" width="2.875" style="10" customWidth="1"/>
    <col min="12" max="12" width="2.875" customWidth="1"/>
    <col min="13" max="13" width="5.625" customWidth="1"/>
    <col min="14" max="15" width="2.625" customWidth="1"/>
    <col min="16" max="16" width="3" customWidth="1"/>
    <col min="17" max="17" width="3.625" customWidth="1"/>
    <col min="18" max="18" width="4" customWidth="1"/>
    <col min="20" max="20" width="3.875" customWidth="1"/>
  </cols>
  <sheetData>
    <row r="1" spans="2:20" ht="29.25" customHeight="1">
      <c r="B1" s="23" t="s">
        <v>9</v>
      </c>
      <c r="C1" s="23"/>
      <c r="D1" s="23"/>
    </row>
    <row r="2" spans="2:20" ht="20.100000000000001" customHeight="1">
      <c r="B2" s="20"/>
      <c r="C2" s="20"/>
      <c r="D2" s="9" t="s">
        <v>7</v>
      </c>
      <c r="E2" s="9" t="s">
        <v>8</v>
      </c>
      <c r="F2" s="9" t="s">
        <v>13</v>
      </c>
      <c r="H2" s="3" t="s">
        <v>36</v>
      </c>
    </row>
    <row r="3" spans="2:20" ht="20.100000000000001" customHeight="1">
      <c r="B3" s="20" t="s">
        <v>4</v>
      </c>
      <c r="C3" s="20"/>
      <c r="D3" s="7">
        <f>S12</f>
        <v>0</v>
      </c>
      <c r="E3" s="7">
        <f>S18</f>
        <v>0</v>
      </c>
      <c r="F3" s="7">
        <f>S24</f>
        <v>0</v>
      </c>
      <c r="H3" s="2" t="s">
        <v>37</v>
      </c>
      <c r="I3" s="2" t="s">
        <v>14</v>
      </c>
      <c r="J3" s="4"/>
      <c r="K3" s="11" t="s">
        <v>40</v>
      </c>
      <c r="L3" s="23" t="s">
        <v>46</v>
      </c>
      <c r="M3" s="23"/>
      <c r="N3" s="23"/>
      <c r="O3" s="23"/>
      <c r="P3" s="23"/>
      <c r="Q3" s="23"/>
      <c r="R3" s="23"/>
      <c r="S3" s="23"/>
      <c r="T3" s="23"/>
    </row>
    <row r="4" spans="2:20" ht="20.100000000000001" customHeight="1">
      <c r="B4" s="20" t="s">
        <v>29</v>
      </c>
      <c r="C4" s="20"/>
      <c r="D4" s="1">
        <v>0</v>
      </c>
      <c r="E4" s="1"/>
      <c r="F4" s="1"/>
      <c r="H4" s="2" t="s">
        <v>38</v>
      </c>
      <c r="I4" s="2" t="s">
        <v>41</v>
      </c>
      <c r="J4" s="4"/>
      <c r="K4" s="11" t="s">
        <v>22</v>
      </c>
      <c r="L4" s="23" t="s">
        <v>47</v>
      </c>
      <c r="M4" s="23"/>
      <c r="N4" s="23"/>
      <c r="O4" s="23"/>
      <c r="P4" s="23"/>
      <c r="Q4" s="23"/>
      <c r="R4" s="23"/>
      <c r="S4" s="23"/>
      <c r="T4" s="23"/>
    </row>
    <row r="5" spans="2:20" ht="20.100000000000001" customHeight="1">
      <c r="B5" s="20" t="s">
        <v>0</v>
      </c>
      <c r="C5" s="1" t="s">
        <v>1</v>
      </c>
      <c r="D5" s="1">
        <v>0</v>
      </c>
      <c r="E5" s="1"/>
      <c r="F5" s="1"/>
      <c r="H5" s="2" t="s">
        <v>39</v>
      </c>
      <c r="I5" s="2" t="s">
        <v>42</v>
      </c>
      <c r="J5" s="4"/>
      <c r="K5" s="11" t="s">
        <v>21</v>
      </c>
      <c r="L5" s="23" t="s">
        <v>46</v>
      </c>
      <c r="M5" s="23"/>
      <c r="N5" s="23"/>
      <c r="O5" s="23"/>
      <c r="P5" s="23"/>
      <c r="Q5" s="23"/>
      <c r="R5" s="23"/>
      <c r="S5" s="23"/>
      <c r="T5" s="23"/>
    </row>
    <row r="6" spans="2:20" ht="20.100000000000001" customHeight="1">
      <c r="B6" s="20"/>
      <c r="C6" s="1" t="s">
        <v>2</v>
      </c>
      <c r="D6" s="1">
        <v>0</v>
      </c>
      <c r="E6" s="1"/>
      <c r="F6" s="1"/>
      <c r="H6" s="2"/>
      <c r="I6" s="2" t="s">
        <v>43</v>
      </c>
      <c r="J6" s="2"/>
      <c r="K6" s="10" t="s">
        <v>21</v>
      </c>
      <c r="L6" s="23" t="s">
        <v>46</v>
      </c>
      <c r="M6" s="23"/>
      <c r="N6" s="23"/>
      <c r="O6" s="23"/>
      <c r="P6" s="23"/>
      <c r="Q6" s="23"/>
      <c r="R6" s="23"/>
      <c r="S6" s="23"/>
      <c r="T6" s="23"/>
    </row>
    <row r="7" spans="2:20" ht="20.100000000000001" customHeight="1">
      <c r="B7" s="20"/>
      <c r="C7" s="1" t="s">
        <v>33</v>
      </c>
      <c r="D7" s="1">
        <v>0</v>
      </c>
      <c r="E7" s="1"/>
      <c r="F7" s="1"/>
      <c r="H7" s="2"/>
      <c r="I7" s="2"/>
      <c r="J7" s="2"/>
      <c r="L7" s="2"/>
      <c r="M7" s="2"/>
      <c r="N7" s="2"/>
      <c r="O7" s="2"/>
      <c r="Q7" s="12"/>
      <c r="R7" s="12"/>
      <c r="S7" s="13"/>
    </row>
    <row r="8" spans="2:20" ht="20.100000000000001" customHeight="1">
      <c r="B8" s="20"/>
      <c r="C8" s="1"/>
      <c r="D8" s="1">
        <v>0</v>
      </c>
      <c r="E8" s="1"/>
      <c r="F8" s="1"/>
      <c r="H8" s="3" t="s">
        <v>10</v>
      </c>
    </row>
    <row r="9" spans="2:20" ht="20.100000000000001" customHeight="1">
      <c r="B9" s="20"/>
      <c r="C9" s="1" t="s">
        <v>3</v>
      </c>
      <c r="D9" s="1">
        <v>0</v>
      </c>
      <c r="E9" s="1"/>
      <c r="F9" s="1"/>
      <c r="H9" s="2" t="s">
        <v>19</v>
      </c>
      <c r="I9" s="2" t="s">
        <v>20</v>
      </c>
      <c r="J9" s="4"/>
      <c r="K9" s="11" t="s">
        <v>23</v>
      </c>
      <c r="L9" s="10" t="s">
        <v>30</v>
      </c>
      <c r="M9" s="2"/>
      <c r="N9" s="2" t="s">
        <v>21</v>
      </c>
      <c r="O9" s="10" t="s">
        <v>31</v>
      </c>
      <c r="Q9" t="s">
        <v>22</v>
      </c>
      <c r="R9" s="10" t="s">
        <v>32</v>
      </c>
      <c r="S9" s="5">
        <f>J9*M9*P9</f>
        <v>0</v>
      </c>
      <c r="T9" t="s">
        <v>23</v>
      </c>
    </row>
    <row r="10" spans="2:20" ht="20.100000000000001" customHeight="1">
      <c r="B10" s="20"/>
      <c r="C10" s="1" t="s">
        <v>5</v>
      </c>
      <c r="D10" s="1">
        <f>SUM(D5:D9)</f>
        <v>0</v>
      </c>
      <c r="E10" s="1">
        <f>SUM(E5:E9)</f>
        <v>0</v>
      </c>
      <c r="F10" s="1">
        <f>SUM(F5:F9)</f>
        <v>0</v>
      </c>
      <c r="H10" s="2" t="s">
        <v>24</v>
      </c>
      <c r="I10" s="2" t="s">
        <v>20</v>
      </c>
      <c r="J10" s="4"/>
      <c r="K10" s="11" t="s">
        <v>23</v>
      </c>
      <c r="L10" s="10" t="s">
        <v>30</v>
      </c>
      <c r="M10" s="2"/>
      <c r="N10" s="2" t="s">
        <v>21</v>
      </c>
      <c r="O10" s="10" t="s">
        <v>31</v>
      </c>
      <c r="Q10" t="s">
        <v>22</v>
      </c>
      <c r="R10" s="10" t="s">
        <v>32</v>
      </c>
      <c r="S10" s="5">
        <f>J10*M10*P10</f>
        <v>0</v>
      </c>
      <c r="T10" t="s">
        <v>23</v>
      </c>
    </row>
    <row r="11" spans="2:20" ht="20.100000000000001" customHeight="1" thickBot="1">
      <c r="B11" s="20" t="s">
        <v>6</v>
      </c>
      <c r="C11" s="20"/>
      <c r="D11" s="1">
        <f>D3-D4-D10</f>
        <v>0</v>
      </c>
      <c r="E11" s="1">
        <f>E3-E4-E10</f>
        <v>0</v>
      </c>
      <c r="F11" s="1">
        <f>F3-F4-F10</f>
        <v>0</v>
      </c>
      <c r="H11" s="2" t="s">
        <v>25</v>
      </c>
      <c r="I11" s="2" t="s">
        <v>20</v>
      </c>
      <c r="J11" s="4"/>
      <c r="K11" s="11" t="s">
        <v>23</v>
      </c>
      <c r="L11" s="10" t="s">
        <v>30</v>
      </c>
      <c r="M11" s="2"/>
      <c r="N11" s="2" t="s">
        <v>21</v>
      </c>
      <c r="O11" s="10" t="s">
        <v>31</v>
      </c>
      <c r="Q11" t="s">
        <v>22</v>
      </c>
      <c r="R11" s="10" t="s">
        <v>32</v>
      </c>
      <c r="S11" s="5">
        <f>J11*M11*P11</f>
        <v>0</v>
      </c>
      <c r="T11" t="s">
        <v>23</v>
      </c>
    </row>
    <row r="12" spans="2:20" ht="20.100000000000001" customHeight="1" thickBot="1">
      <c r="H12" s="2"/>
      <c r="I12" s="2"/>
      <c r="J12" s="2"/>
      <c r="L12" s="2"/>
      <c r="M12" s="2"/>
      <c r="N12" s="2"/>
      <c r="O12" s="2"/>
      <c r="Q12" s="21" t="s">
        <v>14</v>
      </c>
      <c r="R12" s="22"/>
      <c r="S12" s="6">
        <f>SUM(S9:S11)</f>
        <v>0</v>
      </c>
      <c r="T12" t="s">
        <v>23</v>
      </c>
    </row>
    <row r="13" spans="2:20" ht="20.100000000000001" customHeight="1">
      <c r="B13" t="s">
        <v>12</v>
      </c>
    </row>
    <row r="14" spans="2:20" ht="20.100000000000001" customHeight="1">
      <c r="C14" s="1" t="s">
        <v>1</v>
      </c>
      <c r="D14" t="s">
        <v>27</v>
      </c>
      <c r="E14" t="s">
        <v>44</v>
      </c>
      <c r="H14" t="s">
        <v>11</v>
      </c>
      <c r="I14" s="2"/>
      <c r="J14" s="2"/>
      <c r="L14" s="2"/>
      <c r="M14" s="2"/>
      <c r="N14" s="2"/>
      <c r="O14" s="2"/>
    </row>
    <row r="15" spans="2:20" ht="20.100000000000001" customHeight="1">
      <c r="D15" t="s">
        <v>34</v>
      </c>
      <c r="H15" s="2" t="s">
        <v>19</v>
      </c>
      <c r="I15" s="2" t="s">
        <v>20</v>
      </c>
      <c r="J15" s="4"/>
      <c r="K15" s="11" t="s">
        <v>23</v>
      </c>
      <c r="L15" s="10" t="s">
        <v>30</v>
      </c>
      <c r="M15" s="2"/>
      <c r="N15" s="2" t="s">
        <v>21</v>
      </c>
      <c r="O15" s="10" t="s">
        <v>31</v>
      </c>
      <c r="Q15" t="s">
        <v>22</v>
      </c>
      <c r="R15" s="10" t="s">
        <v>32</v>
      </c>
      <c r="S15" s="5">
        <f>J15*M15*P15</f>
        <v>0</v>
      </c>
      <c r="T15" t="s">
        <v>23</v>
      </c>
    </row>
    <row r="16" spans="2:20" ht="20.100000000000001" customHeight="1">
      <c r="H16" s="2" t="s">
        <v>24</v>
      </c>
      <c r="I16" s="2" t="s">
        <v>20</v>
      </c>
      <c r="J16" s="4"/>
      <c r="K16" s="11" t="s">
        <v>23</v>
      </c>
      <c r="L16" s="10" t="s">
        <v>30</v>
      </c>
      <c r="M16" s="2"/>
      <c r="N16" s="2" t="s">
        <v>21</v>
      </c>
      <c r="O16" s="10" t="s">
        <v>31</v>
      </c>
      <c r="Q16" t="s">
        <v>22</v>
      </c>
      <c r="R16" s="10" t="s">
        <v>32</v>
      </c>
      <c r="S16" s="5">
        <f>J16*M16*P16</f>
        <v>0</v>
      </c>
      <c r="T16" t="s">
        <v>23</v>
      </c>
    </row>
    <row r="17" spans="3:20" ht="20.100000000000001" customHeight="1" thickBot="1">
      <c r="C17" s="1" t="s">
        <v>2</v>
      </c>
      <c r="D17" t="s">
        <v>28</v>
      </c>
      <c r="H17" s="2" t="s">
        <v>25</v>
      </c>
      <c r="I17" s="2" t="s">
        <v>20</v>
      </c>
      <c r="J17" s="4"/>
      <c r="K17" s="11" t="s">
        <v>23</v>
      </c>
      <c r="L17" s="10" t="s">
        <v>30</v>
      </c>
      <c r="M17" s="2"/>
      <c r="N17" s="2" t="s">
        <v>21</v>
      </c>
      <c r="O17" s="10" t="s">
        <v>31</v>
      </c>
      <c r="Q17" t="s">
        <v>22</v>
      </c>
      <c r="R17" s="10" t="s">
        <v>32</v>
      </c>
      <c r="S17" s="5">
        <f>J17*M17*P17</f>
        <v>0</v>
      </c>
      <c r="T17" t="s">
        <v>23</v>
      </c>
    </row>
    <row r="18" spans="3:20" ht="20.100000000000001" customHeight="1" thickBot="1">
      <c r="H18" s="8"/>
      <c r="I18" s="8"/>
      <c r="J18" s="8"/>
      <c r="K18" s="8"/>
      <c r="L18" s="8"/>
      <c r="M18" s="8"/>
      <c r="N18" s="8"/>
      <c r="O18" s="8"/>
      <c r="Q18" s="21" t="s">
        <v>14</v>
      </c>
      <c r="R18" s="22"/>
      <c r="S18" s="6">
        <f>SUM(S15:S17)</f>
        <v>0</v>
      </c>
      <c r="T18" t="s">
        <v>23</v>
      </c>
    </row>
    <row r="19" spans="3:20" ht="20.100000000000001" customHeight="1">
      <c r="C19" s="1" t="s">
        <v>33</v>
      </c>
      <c r="D19" s="8" t="s">
        <v>45</v>
      </c>
    </row>
    <row r="20" spans="3:20" ht="20.100000000000001" customHeight="1">
      <c r="D20" s="8"/>
      <c r="H20" t="s">
        <v>26</v>
      </c>
    </row>
    <row r="21" spans="3:20" ht="20.100000000000001" customHeight="1">
      <c r="C21" s="1" t="s">
        <v>15</v>
      </c>
      <c r="D21" t="s">
        <v>35</v>
      </c>
      <c r="H21" s="2" t="s">
        <v>19</v>
      </c>
      <c r="I21" s="2" t="s">
        <v>20</v>
      </c>
      <c r="J21" s="4"/>
      <c r="K21" s="11" t="s">
        <v>23</v>
      </c>
      <c r="L21" s="10" t="s">
        <v>30</v>
      </c>
      <c r="M21" s="2"/>
      <c r="N21" s="2" t="s">
        <v>21</v>
      </c>
      <c r="O21" s="10" t="s">
        <v>31</v>
      </c>
      <c r="Q21" t="s">
        <v>22</v>
      </c>
      <c r="R21" s="10" t="s">
        <v>32</v>
      </c>
      <c r="S21" s="5">
        <f>J21*M21*P21</f>
        <v>0</v>
      </c>
      <c r="T21" t="s">
        <v>23</v>
      </c>
    </row>
    <row r="22" spans="3:20" ht="20.100000000000001" customHeight="1">
      <c r="D22" t="s">
        <v>16</v>
      </c>
      <c r="H22" s="2" t="s">
        <v>24</v>
      </c>
      <c r="I22" s="2" t="s">
        <v>20</v>
      </c>
      <c r="J22" s="4"/>
      <c r="K22" s="11" t="s">
        <v>23</v>
      </c>
      <c r="L22" s="10" t="s">
        <v>30</v>
      </c>
      <c r="M22" s="2"/>
      <c r="N22" s="2" t="s">
        <v>21</v>
      </c>
      <c r="O22" s="10" t="s">
        <v>31</v>
      </c>
      <c r="Q22" t="s">
        <v>22</v>
      </c>
      <c r="R22" s="10" t="s">
        <v>32</v>
      </c>
      <c r="S22" s="5">
        <f>J22*M22*P22</f>
        <v>0</v>
      </c>
      <c r="T22" t="s">
        <v>23</v>
      </c>
    </row>
    <row r="23" spans="3:20" ht="20.100000000000001" customHeight="1" thickBot="1">
      <c r="D23" t="s">
        <v>17</v>
      </c>
      <c r="H23" s="2" t="s">
        <v>25</v>
      </c>
      <c r="I23" s="2" t="s">
        <v>20</v>
      </c>
      <c r="J23" s="4"/>
      <c r="K23" s="11" t="s">
        <v>23</v>
      </c>
      <c r="L23" s="10" t="s">
        <v>30</v>
      </c>
      <c r="M23" s="2"/>
      <c r="N23" s="2" t="s">
        <v>21</v>
      </c>
      <c r="O23" s="10" t="s">
        <v>31</v>
      </c>
      <c r="Q23" t="s">
        <v>22</v>
      </c>
      <c r="R23" s="10" t="s">
        <v>32</v>
      </c>
      <c r="S23" s="5">
        <f>J23*M23*P23</f>
        <v>0</v>
      </c>
      <c r="T23" t="s">
        <v>23</v>
      </c>
    </row>
    <row r="24" spans="3:20" ht="20.100000000000001" customHeight="1" thickBot="1">
      <c r="D24" t="s">
        <v>18</v>
      </c>
      <c r="Q24" s="21" t="s">
        <v>14</v>
      </c>
      <c r="R24" s="22"/>
      <c r="S24" s="6">
        <f>SUM(S21:S23)</f>
        <v>0</v>
      </c>
      <c r="T24" t="s">
        <v>23</v>
      </c>
    </row>
    <row r="25" spans="3:20" ht="20.100000000000001" customHeight="1"/>
    <row r="26" spans="3:20" ht="19.5" customHeight="1"/>
  </sheetData>
  <mergeCells count="13">
    <mergeCell ref="B11:C11"/>
    <mergeCell ref="Q12:R12"/>
    <mergeCell ref="Q24:R24"/>
    <mergeCell ref="Q18:R18"/>
    <mergeCell ref="B1:D1"/>
    <mergeCell ref="B2:C2"/>
    <mergeCell ref="B3:C3"/>
    <mergeCell ref="B4:C4"/>
    <mergeCell ref="B5:B10"/>
    <mergeCell ref="L3:T3"/>
    <mergeCell ref="L4:T4"/>
    <mergeCell ref="L5:T5"/>
    <mergeCell ref="L6:T6"/>
  </mergeCells>
  <phoneticPr fontId="1"/>
  <pageMargins left="0.25" right="0.25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4"/>
  <sheetViews>
    <sheetView topLeftCell="A7" workbookViewId="0">
      <selection activeCell="H50" sqref="H50:N50"/>
    </sheetView>
  </sheetViews>
  <sheetFormatPr defaultRowHeight="13.5"/>
  <cols>
    <col min="1" max="1" width="2.125" customWidth="1"/>
    <col min="2" max="2" width="5.375" customWidth="1"/>
    <col min="3" max="3" width="11.5" customWidth="1"/>
    <col min="4" max="4" width="12.25" style="14" customWidth="1"/>
    <col min="5" max="5" width="12" style="14" customWidth="1"/>
    <col min="6" max="6" width="12.75" style="14" customWidth="1"/>
    <col min="7" max="7" width="4.625" customWidth="1"/>
  </cols>
  <sheetData>
    <row r="1" spans="2:14" ht="10.15" customHeight="1">
      <c r="B1" s="23"/>
      <c r="C1" s="23"/>
      <c r="D1" s="23"/>
    </row>
    <row r="2" spans="2:14" ht="18" customHeight="1">
      <c r="B2" s="20"/>
      <c r="C2" s="20"/>
      <c r="D2" s="15" t="s">
        <v>48</v>
      </c>
      <c r="E2" s="15" t="s">
        <v>49</v>
      </c>
      <c r="F2" s="15" t="s">
        <v>50</v>
      </c>
      <c r="H2" s="3" t="s">
        <v>51</v>
      </c>
    </row>
    <row r="3" spans="2:14" ht="18" customHeight="1">
      <c r="B3" s="20" t="s">
        <v>4</v>
      </c>
      <c r="C3" s="20"/>
      <c r="D3" s="16">
        <f>850*14*2</f>
        <v>23800</v>
      </c>
      <c r="E3" s="17">
        <f>D3*25</f>
        <v>595000</v>
      </c>
      <c r="F3" s="17">
        <f>E3*12</f>
        <v>7140000</v>
      </c>
      <c r="H3" s="2" t="s">
        <v>52</v>
      </c>
      <c r="I3" s="2"/>
      <c r="J3" s="2"/>
      <c r="K3" s="2"/>
      <c r="L3" s="2"/>
      <c r="M3" s="2"/>
    </row>
    <row r="4" spans="2:14" ht="18" customHeight="1">
      <c r="B4" s="20" t="s">
        <v>53</v>
      </c>
      <c r="C4" s="20"/>
      <c r="D4" s="17">
        <f>D3*0.4</f>
        <v>9520</v>
      </c>
      <c r="E4" s="17">
        <f>E3*0.4</f>
        <v>238000</v>
      </c>
      <c r="F4" s="17">
        <f t="shared" ref="F4" si="0">F3*0.4</f>
        <v>2856000</v>
      </c>
      <c r="H4" s="23" t="s">
        <v>54</v>
      </c>
      <c r="I4" s="23"/>
      <c r="J4" s="23"/>
      <c r="K4" s="23"/>
      <c r="L4" s="23"/>
      <c r="M4" s="23"/>
    </row>
    <row r="5" spans="2:14" ht="18" customHeight="1">
      <c r="B5" s="20" t="s">
        <v>0</v>
      </c>
      <c r="C5" s="1" t="s">
        <v>1</v>
      </c>
      <c r="D5" s="17">
        <f>E5/25</f>
        <v>16000</v>
      </c>
      <c r="E5" s="18">
        <v>400000</v>
      </c>
      <c r="F5" s="17">
        <f>E5*12</f>
        <v>4800000</v>
      </c>
    </row>
    <row r="6" spans="2:14" ht="18" customHeight="1">
      <c r="B6" s="20"/>
      <c r="C6" s="1" t="s">
        <v>2</v>
      </c>
      <c r="D6" s="17">
        <f>E6/25</f>
        <v>5200</v>
      </c>
      <c r="E6" s="18">
        <v>130000</v>
      </c>
      <c r="F6" s="17">
        <f>E6*12</f>
        <v>1560000</v>
      </c>
      <c r="H6" s="23"/>
      <c r="I6" s="23"/>
      <c r="J6" s="23"/>
      <c r="K6" s="23"/>
      <c r="L6" s="23"/>
      <c r="M6" s="23"/>
      <c r="N6" s="23"/>
    </row>
    <row r="7" spans="2:14" ht="18" customHeight="1">
      <c r="B7" s="20"/>
      <c r="C7" s="1" t="s">
        <v>33</v>
      </c>
      <c r="D7" s="17">
        <f>E7/25</f>
        <v>2000</v>
      </c>
      <c r="E7" s="18">
        <v>50000</v>
      </c>
      <c r="F7" s="17">
        <f>E7*12</f>
        <v>600000</v>
      </c>
    </row>
    <row r="8" spans="2:14" ht="18" customHeight="1">
      <c r="B8" s="20"/>
      <c r="C8" s="1" t="s">
        <v>3</v>
      </c>
      <c r="D8" s="17">
        <f>E8/25</f>
        <v>800</v>
      </c>
      <c r="E8" s="18">
        <v>20000</v>
      </c>
      <c r="F8" s="17">
        <f>E8*12</f>
        <v>240000</v>
      </c>
    </row>
    <row r="9" spans="2:14" ht="18" customHeight="1">
      <c r="B9" s="20"/>
      <c r="C9" s="1" t="s">
        <v>5</v>
      </c>
      <c r="D9" s="17">
        <f>SUM(D5:D8)</f>
        <v>24000</v>
      </c>
      <c r="E9" s="18">
        <f>SUM(E5:E8)</f>
        <v>600000</v>
      </c>
      <c r="F9" s="17">
        <f>SUM(F5:F8)</f>
        <v>7200000</v>
      </c>
      <c r="H9" s="2"/>
      <c r="I9" s="2"/>
      <c r="J9" s="2"/>
      <c r="K9" s="2"/>
      <c r="L9" s="2"/>
      <c r="M9" s="2"/>
      <c r="N9" s="2"/>
    </row>
    <row r="10" spans="2:14" ht="18" customHeight="1">
      <c r="B10" s="20" t="s">
        <v>6</v>
      </c>
      <c r="C10" s="20"/>
      <c r="D10" s="17">
        <f>D3-D4-D9</f>
        <v>-9720</v>
      </c>
      <c r="E10" s="17">
        <f>E3-E4-E9</f>
        <v>-243000</v>
      </c>
      <c r="F10" s="17">
        <f>F3-F4-F9</f>
        <v>-2916000</v>
      </c>
    </row>
    <row r="12" spans="2:14" ht="6.6" customHeight="1"/>
    <row r="13" spans="2:14" ht="18" customHeight="1">
      <c r="B13" s="20"/>
      <c r="C13" s="20"/>
      <c r="D13" s="15" t="s">
        <v>48</v>
      </c>
      <c r="E13" s="15" t="s">
        <v>49</v>
      </c>
      <c r="F13" s="15" t="s">
        <v>50</v>
      </c>
      <c r="H13" s="3" t="s">
        <v>51</v>
      </c>
    </row>
    <row r="14" spans="2:14" ht="18" customHeight="1">
      <c r="B14" s="20" t="s">
        <v>4</v>
      </c>
      <c r="C14" s="20"/>
      <c r="D14" s="16">
        <f>850*14*2.5</f>
        <v>29750</v>
      </c>
      <c r="E14" s="17">
        <f>D14*25</f>
        <v>743750</v>
      </c>
      <c r="F14" s="17">
        <f>E14*12</f>
        <v>8925000</v>
      </c>
      <c r="H14" s="2" t="s">
        <v>55</v>
      </c>
      <c r="I14" s="2"/>
      <c r="J14" s="2"/>
      <c r="K14" s="2"/>
      <c r="L14" s="2"/>
      <c r="M14" s="2"/>
    </row>
    <row r="15" spans="2:14" ht="18" customHeight="1">
      <c r="B15" s="20" t="s">
        <v>53</v>
      </c>
      <c r="C15" s="20"/>
      <c r="D15" s="17">
        <f>D14*0.4</f>
        <v>11900</v>
      </c>
      <c r="E15" s="17">
        <f>E14*0.4</f>
        <v>297500</v>
      </c>
      <c r="F15" s="17">
        <f t="shared" ref="F15" si="1">F14*0.4</f>
        <v>3570000</v>
      </c>
      <c r="H15" s="23" t="s">
        <v>56</v>
      </c>
      <c r="I15" s="23"/>
      <c r="J15" s="23"/>
      <c r="K15" s="23"/>
      <c r="L15" s="23"/>
      <c r="M15" s="23"/>
    </row>
    <row r="16" spans="2:14" ht="18" customHeight="1">
      <c r="B16" s="20" t="s">
        <v>0</v>
      </c>
      <c r="C16" s="1" t="s">
        <v>1</v>
      </c>
      <c r="D16" s="17">
        <f>E16/25</f>
        <v>16000</v>
      </c>
      <c r="E16" s="18">
        <v>400000</v>
      </c>
      <c r="F16" s="17">
        <f>E16*12</f>
        <v>4800000</v>
      </c>
    </row>
    <row r="17" spans="2:14" ht="18" customHeight="1">
      <c r="B17" s="20"/>
      <c r="C17" s="1" t="s">
        <v>2</v>
      </c>
      <c r="D17" s="17">
        <f>E17/25</f>
        <v>5200</v>
      </c>
      <c r="E17" s="18">
        <v>130000</v>
      </c>
      <c r="F17" s="17">
        <f>E17*12</f>
        <v>1560000</v>
      </c>
      <c r="H17" s="23"/>
      <c r="I17" s="23"/>
      <c r="J17" s="23"/>
      <c r="K17" s="23"/>
      <c r="L17" s="23"/>
      <c r="M17" s="23"/>
      <c r="N17" s="23"/>
    </row>
    <row r="18" spans="2:14" ht="18" customHeight="1">
      <c r="B18" s="20"/>
      <c r="C18" s="1" t="s">
        <v>33</v>
      </c>
      <c r="D18" s="17">
        <f>E18/25</f>
        <v>2000</v>
      </c>
      <c r="E18" s="18">
        <v>50000</v>
      </c>
      <c r="F18" s="17">
        <f>E18*12</f>
        <v>600000</v>
      </c>
    </row>
    <row r="19" spans="2:14" ht="18" customHeight="1">
      <c r="B19" s="20"/>
      <c r="C19" s="1" t="s">
        <v>3</v>
      </c>
      <c r="D19" s="17">
        <f>E19/25</f>
        <v>800</v>
      </c>
      <c r="E19" s="18">
        <v>20000</v>
      </c>
      <c r="F19" s="17">
        <f>E19*12</f>
        <v>240000</v>
      </c>
    </row>
    <row r="20" spans="2:14" ht="18" customHeight="1">
      <c r="B20" s="20"/>
      <c r="C20" s="1" t="s">
        <v>5</v>
      </c>
      <c r="D20" s="17">
        <f>SUM(D16:D19)</f>
        <v>24000</v>
      </c>
      <c r="E20" s="18">
        <f>SUM(E16:E19)</f>
        <v>600000</v>
      </c>
      <c r="F20" s="17">
        <f>SUM(F16:F19)</f>
        <v>7200000</v>
      </c>
      <c r="H20" s="2"/>
      <c r="I20" s="2"/>
      <c r="J20" s="2"/>
      <c r="K20" s="2"/>
      <c r="L20" s="2"/>
      <c r="M20" s="2"/>
      <c r="N20" s="2"/>
    </row>
    <row r="21" spans="2:14" ht="18" customHeight="1">
      <c r="B21" s="20" t="s">
        <v>6</v>
      </c>
      <c r="C21" s="20"/>
      <c r="D21" s="17">
        <f>D14-D15-D20</f>
        <v>-6150</v>
      </c>
      <c r="E21" s="17">
        <f>E14-E15-E20</f>
        <v>-153750</v>
      </c>
      <c r="F21" s="17">
        <f>F14-F15-F20</f>
        <v>-1845000</v>
      </c>
    </row>
    <row r="23" spans="2:14" ht="4.9000000000000004" customHeight="1"/>
    <row r="24" spans="2:14" ht="18" customHeight="1">
      <c r="B24" s="20"/>
      <c r="C24" s="20"/>
      <c r="D24" s="15" t="s">
        <v>48</v>
      </c>
      <c r="E24" s="15" t="s">
        <v>49</v>
      </c>
      <c r="F24" s="15" t="s">
        <v>50</v>
      </c>
      <c r="H24" s="3" t="s">
        <v>51</v>
      </c>
    </row>
    <row r="25" spans="2:14" ht="18" customHeight="1">
      <c r="B25" s="20" t="s">
        <v>4</v>
      </c>
      <c r="C25" s="20"/>
      <c r="D25" s="16">
        <f>850*14*3</f>
        <v>35700</v>
      </c>
      <c r="E25" s="17">
        <f>D25*25</f>
        <v>892500</v>
      </c>
      <c r="F25" s="17">
        <f>E25*12</f>
        <v>10710000</v>
      </c>
      <c r="H25" s="2" t="s">
        <v>57</v>
      </c>
      <c r="I25" s="2"/>
      <c r="J25" s="2"/>
      <c r="K25" s="2"/>
      <c r="L25" s="2"/>
      <c r="M25" s="2"/>
    </row>
    <row r="26" spans="2:14" ht="18" customHeight="1">
      <c r="B26" s="20" t="s">
        <v>53</v>
      </c>
      <c r="C26" s="20"/>
      <c r="D26" s="17">
        <f>D25*0.4</f>
        <v>14280</v>
      </c>
      <c r="E26" s="17">
        <f>E25*0.4</f>
        <v>357000</v>
      </c>
      <c r="F26" s="17">
        <f t="shared" ref="F26" si="2">F25*0.4</f>
        <v>4284000</v>
      </c>
      <c r="H26" s="23" t="s">
        <v>58</v>
      </c>
      <c r="I26" s="23"/>
      <c r="J26" s="23"/>
      <c r="K26" s="23"/>
      <c r="L26" s="23"/>
      <c r="M26" s="23"/>
    </row>
    <row r="27" spans="2:14" ht="18" customHeight="1">
      <c r="B27" s="20" t="s">
        <v>0</v>
      </c>
      <c r="C27" s="1" t="s">
        <v>1</v>
      </c>
      <c r="D27" s="17">
        <f>E27/25</f>
        <v>16000</v>
      </c>
      <c r="E27" s="18">
        <v>400000</v>
      </c>
      <c r="F27" s="17">
        <f>E27*12</f>
        <v>4800000</v>
      </c>
    </row>
    <row r="28" spans="2:14" ht="18" customHeight="1">
      <c r="B28" s="20"/>
      <c r="C28" s="1" t="s">
        <v>2</v>
      </c>
      <c r="D28" s="17">
        <f>E28/25</f>
        <v>5200</v>
      </c>
      <c r="E28" s="18">
        <v>130000</v>
      </c>
      <c r="F28" s="17">
        <f>E28*12</f>
        <v>1560000</v>
      </c>
      <c r="H28" s="23"/>
      <c r="I28" s="23"/>
      <c r="J28" s="23"/>
      <c r="K28" s="23"/>
      <c r="L28" s="23"/>
      <c r="M28" s="23"/>
      <c r="N28" s="23"/>
    </row>
    <row r="29" spans="2:14" ht="18" customHeight="1">
      <c r="B29" s="20"/>
      <c r="C29" s="1" t="s">
        <v>33</v>
      </c>
      <c r="D29" s="17">
        <f>E29/25</f>
        <v>2000</v>
      </c>
      <c r="E29" s="18">
        <v>50000</v>
      </c>
      <c r="F29" s="17">
        <f>E29*12</f>
        <v>600000</v>
      </c>
    </row>
    <row r="30" spans="2:14" ht="18" customHeight="1">
      <c r="B30" s="20"/>
      <c r="C30" s="1" t="s">
        <v>3</v>
      </c>
      <c r="D30" s="17">
        <f>E30/25</f>
        <v>800</v>
      </c>
      <c r="E30" s="18">
        <v>20000</v>
      </c>
      <c r="F30" s="17">
        <f>E30*12</f>
        <v>240000</v>
      </c>
    </row>
    <row r="31" spans="2:14" ht="18" customHeight="1">
      <c r="B31" s="20"/>
      <c r="C31" s="1" t="s">
        <v>5</v>
      </c>
      <c r="D31" s="17">
        <f>SUM(D27:D30)</f>
        <v>24000</v>
      </c>
      <c r="E31" s="18">
        <f>SUM(E27:E30)</f>
        <v>600000</v>
      </c>
      <c r="F31" s="17">
        <f>SUM(F27:F30)</f>
        <v>7200000</v>
      </c>
      <c r="H31" s="2"/>
      <c r="I31" s="2"/>
      <c r="J31" s="2"/>
      <c r="K31" s="2"/>
      <c r="L31" s="2"/>
      <c r="M31" s="2"/>
      <c r="N31" s="2"/>
    </row>
    <row r="32" spans="2:14" ht="18" customHeight="1">
      <c r="B32" s="20" t="s">
        <v>6</v>
      </c>
      <c r="C32" s="20"/>
      <c r="D32" s="17">
        <f>D25-D26-D31</f>
        <v>-2580</v>
      </c>
      <c r="E32" s="17">
        <f>E25-E26-E31</f>
        <v>-64500</v>
      </c>
      <c r="F32" s="17">
        <f>F25-F26-F31</f>
        <v>-774000</v>
      </c>
    </row>
    <row r="35" spans="2:14" ht="18" customHeight="1">
      <c r="B35" s="20"/>
      <c r="C35" s="20"/>
      <c r="D35" s="15" t="s">
        <v>48</v>
      </c>
      <c r="E35" s="15" t="s">
        <v>49</v>
      </c>
      <c r="F35" s="15" t="s">
        <v>50</v>
      </c>
      <c r="H35" s="3" t="s">
        <v>51</v>
      </c>
    </row>
    <row r="36" spans="2:14" ht="18" customHeight="1">
      <c r="B36" s="20" t="s">
        <v>4</v>
      </c>
      <c r="C36" s="20"/>
      <c r="D36" s="16">
        <f>850*14*3.5</f>
        <v>41650</v>
      </c>
      <c r="E36" s="17">
        <f>D36*25</f>
        <v>1041250</v>
      </c>
      <c r="F36" s="17">
        <f>E36*12</f>
        <v>12495000</v>
      </c>
      <c r="H36" s="2" t="s">
        <v>63</v>
      </c>
      <c r="I36" s="2"/>
      <c r="J36" s="2"/>
      <c r="K36" s="2"/>
      <c r="L36" s="2"/>
      <c r="M36" s="2"/>
    </row>
    <row r="37" spans="2:14" ht="18" customHeight="1">
      <c r="B37" s="20" t="s">
        <v>53</v>
      </c>
      <c r="C37" s="20"/>
      <c r="D37" s="17">
        <f>D36*0.4</f>
        <v>16660</v>
      </c>
      <c r="E37" s="17">
        <f>E36*0.4</f>
        <v>416500</v>
      </c>
      <c r="F37" s="17">
        <f t="shared" ref="F37" si="3">F36*0.4</f>
        <v>4998000</v>
      </c>
      <c r="H37" s="23" t="s">
        <v>59</v>
      </c>
      <c r="I37" s="23"/>
      <c r="J37" s="23"/>
      <c r="K37" s="23"/>
      <c r="L37" s="23"/>
      <c r="M37" s="23"/>
    </row>
    <row r="38" spans="2:14" ht="18" customHeight="1">
      <c r="B38" s="20" t="s">
        <v>0</v>
      </c>
      <c r="C38" s="1" t="s">
        <v>1</v>
      </c>
      <c r="D38" s="17">
        <f>E38/25</f>
        <v>16000</v>
      </c>
      <c r="E38" s="18">
        <v>400000</v>
      </c>
      <c r="F38" s="17">
        <f>E38*12</f>
        <v>4800000</v>
      </c>
    </row>
    <row r="39" spans="2:14" ht="18" customHeight="1">
      <c r="B39" s="20"/>
      <c r="C39" s="1" t="s">
        <v>2</v>
      </c>
      <c r="D39" s="17">
        <f>E39/25</f>
        <v>5200</v>
      </c>
      <c r="E39" s="18">
        <v>130000</v>
      </c>
      <c r="F39" s="17">
        <f>E39*12</f>
        <v>1560000</v>
      </c>
      <c r="H39" s="23"/>
      <c r="I39" s="23"/>
      <c r="J39" s="23"/>
      <c r="K39" s="23"/>
      <c r="L39" s="23"/>
      <c r="M39" s="23"/>
      <c r="N39" s="23"/>
    </row>
    <row r="40" spans="2:14" ht="18" customHeight="1">
      <c r="B40" s="20"/>
      <c r="C40" s="1" t="s">
        <v>33</v>
      </c>
      <c r="D40" s="17">
        <f>E40/25</f>
        <v>2000</v>
      </c>
      <c r="E40" s="18">
        <v>50000</v>
      </c>
      <c r="F40" s="17">
        <f>E40*12</f>
        <v>600000</v>
      </c>
    </row>
    <row r="41" spans="2:14" ht="18" customHeight="1">
      <c r="B41" s="20"/>
      <c r="C41" s="1" t="s">
        <v>3</v>
      </c>
      <c r="D41" s="17">
        <f>E41/25</f>
        <v>800</v>
      </c>
      <c r="E41" s="18">
        <v>20000</v>
      </c>
      <c r="F41" s="17">
        <f>E41*12</f>
        <v>240000</v>
      </c>
      <c r="H41" s="19" t="s">
        <v>60</v>
      </c>
      <c r="I41" s="19"/>
      <c r="J41" s="19"/>
      <c r="K41" s="19"/>
    </row>
    <row r="42" spans="2:14" ht="18" customHeight="1">
      <c r="B42" s="20"/>
      <c r="C42" s="1" t="s">
        <v>5</v>
      </c>
      <c r="D42" s="17">
        <f>SUM(D38:D41)</f>
        <v>24000</v>
      </c>
      <c r="E42" s="18">
        <f>SUM(E38:E41)</f>
        <v>600000</v>
      </c>
      <c r="F42" s="17">
        <f>SUM(F38:F41)</f>
        <v>7200000</v>
      </c>
      <c r="H42" s="2"/>
      <c r="I42" s="2"/>
      <c r="J42" s="2"/>
      <c r="K42" s="2"/>
      <c r="L42" s="2"/>
      <c r="M42" s="2"/>
      <c r="N42" s="2"/>
    </row>
    <row r="43" spans="2:14" ht="18" customHeight="1">
      <c r="B43" s="20" t="s">
        <v>6</v>
      </c>
      <c r="C43" s="20"/>
      <c r="D43" s="17">
        <f>D36-D37-D42</f>
        <v>990</v>
      </c>
      <c r="E43" s="17">
        <f>E36-E37-E42</f>
        <v>24750</v>
      </c>
      <c r="F43" s="17">
        <f>F36-F37-F42</f>
        <v>297000</v>
      </c>
    </row>
    <row r="46" spans="2:14" ht="18" customHeight="1">
      <c r="B46" s="20"/>
      <c r="C46" s="20"/>
      <c r="D46" s="15" t="s">
        <v>48</v>
      </c>
      <c r="E46" s="15" t="s">
        <v>49</v>
      </c>
      <c r="F46" s="15" t="s">
        <v>50</v>
      </c>
      <c r="H46" s="3" t="s">
        <v>51</v>
      </c>
    </row>
    <row r="47" spans="2:14" ht="18" customHeight="1">
      <c r="B47" s="20" t="s">
        <v>4</v>
      </c>
      <c r="C47" s="20"/>
      <c r="D47" s="16">
        <f>850*14*4</f>
        <v>47600</v>
      </c>
      <c r="E47" s="17">
        <f>D47*25</f>
        <v>1190000</v>
      </c>
      <c r="F47" s="17">
        <f>E47*12</f>
        <v>14280000</v>
      </c>
      <c r="H47" s="2" t="s">
        <v>61</v>
      </c>
      <c r="I47" s="2"/>
      <c r="J47" s="2"/>
      <c r="K47" s="2"/>
      <c r="L47" s="2"/>
      <c r="M47" s="2"/>
    </row>
    <row r="48" spans="2:14" ht="18" customHeight="1">
      <c r="B48" s="20" t="s">
        <v>53</v>
      </c>
      <c r="C48" s="20"/>
      <c r="D48" s="17">
        <f>D47*0.4</f>
        <v>19040</v>
      </c>
      <c r="E48" s="17">
        <f>E47*0.4</f>
        <v>476000</v>
      </c>
      <c r="F48" s="17">
        <f t="shared" ref="F48" si="4">F47*0.4</f>
        <v>5712000</v>
      </c>
      <c r="H48" s="23" t="s">
        <v>62</v>
      </c>
      <c r="I48" s="23"/>
      <c r="J48" s="23"/>
      <c r="K48" s="23"/>
      <c r="L48" s="23"/>
      <c r="M48" s="23"/>
    </row>
    <row r="49" spans="2:14" ht="18" customHeight="1">
      <c r="B49" s="20" t="s">
        <v>0</v>
      </c>
      <c r="C49" s="1" t="s">
        <v>1</v>
      </c>
      <c r="D49" s="17">
        <f>E49/25</f>
        <v>16000</v>
      </c>
      <c r="E49" s="18">
        <v>400000</v>
      </c>
      <c r="F49" s="17">
        <f>E49*12</f>
        <v>4800000</v>
      </c>
    </row>
    <row r="50" spans="2:14" ht="18" customHeight="1">
      <c r="B50" s="20"/>
      <c r="C50" s="1" t="s">
        <v>2</v>
      </c>
      <c r="D50" s="17">
        <f>E50/25</f>
        <v>5200</v>
      </c>
      <c r="E50" s="18">
        <v>130000</v>
      </c>
      <c r="F50" s="17">
        <f>E50*12</f>
        <v>1560000</v>
      </c>
      <c r="H50" s="23"/>
      <c r="I50" s="23"/>
      <c r="J50" s="23"/>
      <c r="K50" s="23"/>
      <c r="L50" s="23"/>
      <c r="M50" s="23"/>
      <c r="N50" s="23"/>
    </row>
    <row r="51" spans="2:14" ht="18" customHeight="1">
      <c r="B51" s="20"/>
      <c r="C51" s="1" t="s">
        <v>33</v>
      </c>
      <c r="D51" s="17">
        <f>E51/25</f>
        <v>2000</v>
      </c>
      <c r="E51" s="18">
        <v>50000</v>
      </c>
      <c r="F51" s="17">
        <f>E51*12</f>
        <v>600000</v>
      </c>
    </row>
    <row r="52" spans="2:14" ht="18" customHeight="1">
      <c r="B52" s="20"/>
      <c r="C52" s="1" t="s">
        <v>3</v>
      </c>
      <c r="D52" s="17">
        <f>E52/25</f>
        <v>800</v>
      </c>
      <c r="E52" s="18">
        <v>20000</v>
      </c>
      <c r="F52" s="17">
        <f>E52*12</f>
        <v>240000</v>
      </c>
    </row>
    <row r="53" spans="2:14" ht="18" customHeight="1">
      <c r="B53" s="20"/>
      <c r="C53" s="1" t="s">
        <v>5</v>
      </c>
      <c r="D53" s="17">
        <f>SUM(D49:D52)</f>
        <v>24000</v>
      </c>
      <c r="E53" s="18">
        <f>SUM(E49:E52)</f>
        <v>600000</v>
      </c>
      <c r="F53" s="17">
        <f>SUM(F49:F52)</f>
        <v>7200000</v>
      </c>
      <c r="H53" s="2"/>
      <c r="I53" s="2"/>
      <c r="J53" s="2"/>
      <c r="K53" s="2"/>
      <c r="L53" s="2"/>
      <c r="M53" s="2"/>
      <c r="N53" s="2"/>
    </row>
    <row r="54" spans="2:14" ht="18" customHeight="1">
      <c r="B54" s="20" t="s">
        <v>6</v>
      </c>
      <c r="C54" s="20"/>
      <c r="D54" s="17">
        <f>D47-D48-D53</f>
        <v>4560</v>
      </c>
      <c r="E54" s="17">
        <f>E47-E48-E53</f>
        <v>114000</v>
      </c>
      <c r="F54" s="17">
        <f>F47-F48-F53</f>
        <v>1368000</v>
      </c>
    </row>
  </sheetData>
  <mergeCells count="36">
    <mergeCell ref="B5:B9"/>
    <mergeCell ref="H6:N6"/>
    <mergeCell ref="B1:D1"/>
    <mergeCell ref="B2:C2"/>
    <mergeCell ref="B3:C3"/>
    <mergeCell ref="B4:C4"/>
    <mergeCell ref="H4:M4"/>
    <mergeCell ref="B27:B31"/>
    <mergeCell ref="H28:N28"/>
    <mergeCell ref="B10:C10"/>
    <mergeCell ref="B13:C13"/>
    <mergeCell ref="B14:C14"/>
    <mergeCell ref="B15:C15"/>
    <mergeCell ref="H15:M15"/>
    <mergeCell ref="B16:B20"/>
    <mergeCell ref="H17:N17"/>
    <mergeCell ref="B21:C21"/>
    <mergeCell ref="B24:C24"/>
    <mergeCell ref="B25:C25"/>
    <mergeCell ref="B26:C26"/>
    <mergeCell ref="H26:M26"/>
    <mergeCell ref="H48:M48"/>
    <mergeCell ref="B49:B53"/>
    <mergeCell ref="H50:N50"/>
    <mergeCell ref="B32:C32"/>
    <mergeCell ref="B35:C35"/>
    <mergeCell ref="B36:C36"/>
    <mergeCell ref="B37:C37"/>
    <mergeCell ref="H37:M37"/>
    <mergeCell ref="B38:B42"/>
    <mergeCell ref="H39:N39"/>
    <mergeCell ref="B54:C54"/>
    <mergeCell ref="B43:C43"/>
    <mergeCell ref="B46:C46"/>
    <mergeCell ref="B47:C47"/>
    <mergeCell ref="B48:C48"/>
  </mergeCells>
  <phoneticPr fontId="1"/>
  <pageMargins left="0.62992125984251968" right="0.23622047244094491" top="0.74803149606299213" bottom="0.55118110236220474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収支計画(一般)</vt:lpstr>
      <vt:lpstr>資金計画(飲食店回転率)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satomi</dc:creator>
  <cp:lastModifiedBy>user</cp:lastModifiedBy>
  <cp:lastPrinted>2015-01-22T07:27:56Z</cp:lastPrinted>
  <dcterms:created xsi:type="dcterms:W3CDTF">2012-08-10T05:42:51Z</dcterms:created>
  <dcterms:modified xsi:type="dcterms:W3CDTF">2015-08-31T02:19:39Z</dcterms:modified>
</cp:coreProperties>
</file>